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asike\Downloads\"/>
    </mc:Choice>
  </mc:AlternateContent>
  <bookViews>
    <workbookView xWindow="0" yWindow="0" windowWidth="16020" windowHeight="12195" firstSheet="7" activeTab="11"/>
  </bookViews>
  <sheets>
    <sheet name="Revision" sheetId="18" r:id="rId1"/>
    <sheet name="Table 1.0" sheetId="1" r:id="rId2"/>
    <sheet name="Table 2.1" sheetId="2" r:id="rId3"/>
    <sheet name="Table 2.2" sheetId="4" r:id="rId4"/>
    <sheet name="Table 2.3" sheetId="6" r:id="rId5"/>
    <sheet name="Table 3.1" sheetId="3" r:id="rId6"/>
    <sheet name="Table 3.2" sheetId="5" r:id="rId7"/>
    <sheet name="Table 4.1A" sheetId="10" r:id="rId8"/>
    <sheet name="Table 4.1B" sheetId="7" r:id="rId9"/>
    <sheet name="Table B" sheetId="8" r:id="rId10"/>
    <sheet name="Transit Border" sheetId="17" r:id="rId11"/>
    <sheet name="Transit Goods" sheetId="9" r:id="rId1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6" i="4" l="1"/>
  <c r="B44" i="2"/>
  <c r="B49" i="2"/>
  <c r="B48" i="2"/>
  <c r="B47" i="2"/>
  <c r="E17" i="9" l="1"/>
  <c r="D17" i="9"/>
  <c r="D8" i="8"/>
  <c r="E6" i="8" s="1"/>
  <c r="B8" i="8"/>
  <c r="I7" i="18"/>
  <c r="L7" i="18" s="1"/>
  <c r="H7" i="18"/>
  <c r="K7" i="18" s="1"/>
  <c r="G7" i="18"/>
  <c r="D7" i="18"/>
  <c r="I6" i="18"/>
  <c r="L6" i="18" s="1"/>
  <c r="H6" i="18"/>
  <c r="K6" i="18" s="1"/>
  <c r="G6" i="18"/>
  <c r="D6" i="18"/>
  <c r="I5" i="18"/>
  <c r="L5" i="18" s="1"/>
  <c r="H5" i="18"/>
  <c r="K5" i="18" s="1"/>
  <c r="G5" i="18"/>
  <c r="D5" i="18"/>
  <c r="J5" i="18" l="1"/>
  <c r="M5" i="18" s="1"/>
  <c r="J6" i="18"/>
  <c r="M6" i="18" s="1"/>
  <c r="J7" i="18"/>
  <c r="M7" i="18" s="1"/>
  <c r="V8" i="17" l="1"/>
  <c r="U8" i="17"/>
  <c r="S87" i="17"/>
  <c r="S86" i="17"/>
  <c r="S85" i="17"/>
  <c r="S84" i="17"/>
  <c r="S83" i="17"/>
  <c r="S82" i="17"/>
  <c r="S81" i="17"/>
  <c r="S80" i="17"/>
  <c r="S79" i="17"/>
  <c r="S78" i="17"/>
  <c r="S77" i="17"/>
  <c r="S76" i="17"/>
  <c r="S75" i="17"/>
  <c r="S74" i="17"/>
  <c r="S73" i="17"/>
  <c r="S72" i="17"/>
  <c r="S71" i="17"/>
  <c r="S70" i="17"/>
  <c r="S69" i="17"/>
  <c r="S68" i="17"/>
  <c r="S67" i="17"/>
  <c r="S66" i="17"/>
  <c r="S65" i="17"/>
  <c r="S64" i="17"/>
  <c r="S63" i="17"/>
  <c r="S62" i="17"/>
  <c r="S61" i="17"/>
  <c r="S60" i="17"/>
  <c r="S59" i="17"/>
  <c r="S58" i="17"/>
  <c r="S57" i="17"/>
  <c r="S56" i="17"/>
  <c r="S55" i="17"/>
  <c r="S54" i="17"/>
  <c r="S53" i="17"/>
  <c r="S52" i="17"/>
  <c r="S51" i="17"/>
  <c r="S50" i="17"/>
  <c r="S49" i="17"/>
  <c r="S48" i="17"/>
  <c r="S47" i="17"/>
  <c r="S46" i="17"/>
  <c r="S45" i="17"/>
  <c r="S44" i="17"/>
  <c r="S43" i="17"/>
  <c r="S42" i="17"/>
  <c r="S41" i="17"/>
  <c r="S40" i="17"/>
  <c r="S39" i="17"/>
  <c r="S38" i="17"/>
  <c r="S37" i="17"/>
  <c r="S36" i="17"/>
  <c r="S35" i="17"/>
  <c r="S34" i="17"/>
  <c r="S33" i="17"/>
  <c r="S32" i="17"/>
  <c r="S31" i="17"/>
  <c r="S30" i="17"/>
  <c r="S29" i="17"/>
  <c r="S28" i="17"/>
  <c r="S27" i="17"/>
  <c r="S26" i="17"/>
  <c r="S25" i="17"/>
  <c r="S24" i="17"/>
  <c r="S23" i="17"/>
  <c r="S22" i="17"/>
  <c r="S21" i="17"/>
  <c r="S20" i="17"/>
  <c r="S19" i="17"/>
  <c r="S18" i="17"/>
  <c r="S17" i="17"/>
  <c r="S16" i="17"/>
  <c r="S15" i="17"/>
  <c r="S14" i="17"/>
  <c r="S13" i="17"/>
  <c r="S12" i="17"/>
  <c r="S11" i="17"/>
  <c r="S10" i="17"/>
  <c r="S9" i="17"/>
  <c r="S8" i="17"/>
  <c r="S7" i="17"/>
  <c r="S6" i="17"/>
  <c r="S5" i="17"/>
  <c r="S4" i="17"/>
  <c r="S3" i="17"/>
  <c r="F4" i="7" l="1"/>
  <c r="F5" i="7"/>
  <c r="F6" i="7"/>
  <c r="F7" i="7"/>
  <c r="F8" i="7"/>
  <c r="F9" i="7"/>
  <c r="F10" i="7"/>
  <c r="F11" i="7"/>
  <c r="F12" i="7"/>
  <c r="F13" i="7"/>
  <c r="F14" i="7"/>
  <c r="F15" i="7"/>
  <c r="F16" i="7"/>
  <c r="F17" i="7"/>
  <c r="F18" i="7"/>
  <c r="F19" i="7"/>
  <c r="F20" i="7"/>
  <c r="F21" i="7"/>
  <c r="F22" i="7"/>
  <c r="F23" i="7"/>
  <c r="F24" i="7"/>
  <c r="F25" i="7"/>
  <c r="F26" i="7"/>
  <c r="F27" i="7"/>
  <c r="F32" i="7"/>
  <c r="F33" i="7"/>
  <c r="F34" i="7"/>
  <c r="F35" i="7"/>
  <c r="F36" i="7"/>
  <c r="F37" i="7"/>
  <c r="F38" i="7"/>
  <c r="F39" i="7"/>
  <c r="F40" i="7"/>
  <c r="F41" i="7"/>
  <c r="F42" i="7"/>
  <c r="F43" i="7"/>
  <c r="F44" i="7"/>
  <c r="F45" i="7"/>
  <c r="F46" i="7"/>
  <c r="F47" i="7"/>
  <c r="F48" i="7"/>
  <c r="F49" i="7"/>
  <c r="F50" i="7"/>
  <c r="F51" i="7"/>
  <c r="F52" i="7"/>
  <c r="F53" i="7"/>
  <c r="F54" i="7"/>
  <c r="F55" i="7"/>
  <c r="F56" i="7"/>
  <c r="F60" i="7"/>
  <c r="F61" i="7"/>
  <c r="F3" i="7"/>
  <c r="D57" i="7"/>
  <c r="E13" i="7"/>
  <c r="E17" i="7"/>
  <c r="E21" i="7"/>
  <c r="D59" i="7"/>
  <c r="E6" i="7" s="1"/>
  <c r="T5" i="5"/>
  <c r="U5" i="5"/>
  <c r="V5" i="5"/>
  <c r="W5" i="5"/>
  <c r="X5" i="5"/>
  <c r="Y5" i="5"/>
  <c r="Z5" i="5"/>
  <c r="AA5" i="5"/>
  <c r="AB5" i="5"/>
  <c r="AC5" i="5"/>
  <c r="AD5" i="5"/>
  <c r="AE5" i="5"/>
  <c r="AF5" i="5"/>
  <c r="T6" i="5"/>
  <c r="U6" i="5"/>
  <c r="V6" i="5"/>
  <c r="W6" i="5"/>
  <c r="X6" i="5"/>
  <c r="Y6" i="5"/>
  <c r="Z6" i="5"/>
  <c r="AA6" i="5"/>
  <c r="AB6" i="5"/>
  <c r="AC6" i="5"/>
  <c r="AD6" i="5"/>
  <c r="AE6" i="5"/>
  <c r="AF6" i="5"/>
  <c r="T7" i="5"/>
  <c r="U7" i="5"/>
  <c r="V7" i="5"/>
  <c r="W7" i="5"/>
  <c r="X7" i="5"/>
  <c r="Y7" i="5"/>
  <c r="Z7" i="5"/>
  <c r="AA7" i="5"/>
  <c r="AB7" i="5"/>
  <c r="AC7" i="5"/>
  <c r="AD7" i="5"/>
  <c r="AE7" i="5"/>
  <c r="AF7" i="5"/>
  <c r="T8" i="5"/>
  <c r="U8" i="5"/>
  <c r="V8" i="5"/>
  <c r="W8" i="5"/>
  <c r="X8" i="5"/>
  <c r="Y8" i="5"/>
  <c r="Z8" i="5"/>
  <c r="AA8" i="5"/>
  <c r="AB8" i="5"/>
  <c r="AC8" i="5"/>
  <c r="AD8" i="5"/>
  <c r="AE8" i="5"/>
  <c r="AF8" i="5"/>
  <c r="T9" i="5"/>
  <c r="U9" i="5"/>
  <c r="V9" i="5"/>
  <c r="W9" i="5"/>
  <c r="X9" i="5"/>
  <c r="Y9" i="5"/>
  <c r="Z9" i="5"/>
  <c r="AA9" i="5"/>
  <c r="AB9" i="5"/>
  <c r="AC9" i="5"/>
  <c r="AD9" i="5"/>
  <c r="AE9" i="5"/>
  <c r="AF9" i="5"/>
  <c r="T10" i="5"/>
  <c r="U10" i="5"/>
  <c r="V10" i="5"/>
  <c r="W10" i="5"/>
  <c r="X10" i="5"/>
  <c r="Y10" i="5"/>
  <c r="Z10" i="5"/>
  <c r="AA10" i="5"/>
  <c r="AB10" i="5"/>
  <c r="AC10" i="5"/>
  <c r="AD10" i="5"/>
  <c r="AE10" i="5"/>
  <c r="AF10" i="5"/>
  <c r="T11" i="5"/>
  <c r="U11" i="5"/>
  <c r="V11" i="5"/>
  <c r="W11" i="5"/>
  <c r="X11" i="5"/>
  <c r="Y11" i="5"/>
  <c r="Z11" i="5"/>
  <c r="AA11" i="5"/>
  <c r="AB11" i="5"/>
  <c r="AC11" i="5"/>
  <c r="AD11" i="5"/>
  <c r="AE11" i="5"/>
  <c r="AF11" i="5"/>
  <c r="T12" i="5"/>
  <c r="U12" i="5"/>
  <c r="V12" i="5"/>
  <c r="W12" i="5"/>
  <c r="X12" i="5"/>
  <c r="Y12" i="5"/>
  <c r="Z12" i="5"/>
  <c r="AA12" i="5"/>
  <c r="AB12" i="5"/>
  <c r="AC12" i="5"/>
  <c r="AD12" i="5"/>
  <c r="AE12" i="5"/>
  <c r="AF12" i="5"/>
  <c r="T13" i="5"/>
  <c r="U13" i="5"/>
  <c r="V13" i="5"/>
  <c r="W13" i="5"/>
  <c r="X13" i="5"/>
  <c r="Y13" i="5"/>
  <c r="Z13" i="5"/>
  <c r="AA13" i="5"/>
  <c r="AB13" i="5"/>
  <c r="AC13" i="5"/>
  <c r="AD13" i="5"/>
  <c r="AE13" i="5"/>
  <c r="AF13" i="5"/>
  <c r="T14" i="5"/>
  <c r="U14" i="5"/>
  <c r="V14" i="5"/>
  <c r="W14" i="5"/>
  <c r="X14" i="5"/>
  <c r="Y14" i="5"/>
  <c r="Z14" i="5"/>
  <c r="AA14" i="5"/>
  <c r="AB14" i="5"/>
  <c r="AC14" i="5"/>
  <c r="AD14" i="5"/>
  <c r="AE14" i="5"/>
  <c r="AF14" i="5"/>
  <c r="T15" i="5"/>
  <c r="U15" i="5"/>
  <c r="V15" i="5"/>
  <c r="W15" i="5"/>
  <c r="X15" i="5"/>
  <c r="Y15" i="5"/>
  <c r="Z15" i="5"/>
  <c r="AA15" i="5"/>
  <c r="AB15" i="5"/>
  <c r="AC15" i="5"/>
  <c r="AD15" i="5"/>
  <c r="AE15" i="5"/>
  <c r="AF15" i="5"/>
  <c r="T16" i="5"/>
  <c r="U16" i="5"/>
  <c r="V16" i="5"/>
  <c r="W16" i="5"/>
  <c r="X16" i="5"/>
  <c r="Y16" i="5"/>
  <c r="Z16" i="5"/>
  <c r="AA16" i="5"/>
  <c r="AB16" i="5"/>
  <c r="AC16" i="5"/>
  <c r="AD16" i="5"/>
  <c r="AE16" i="5"/>
  <c r="AF16" i="5"/>
  <c r="T17" i="5"/>
  <c r="U17" i="5"/>
  <c r="V17" i="5"/>
  <c r="W17" i="5"/>
  <c r="X17" i="5"/>
  <c r="Y17" i="5"/>
  <c r="Z17" i="5"/>
  <c r="AA17" i="5"/>
  <c r="AB17" i="5"/>
  <c r="AC17" i="5"/>
  <c r="AD17" i="5"/>
  <c r="AE17" i="5"/>
  <c r="AF17" i="5"/>
  <c r="T18" i="5"/>
  <c r="U18" i="5"/>
  <c r="V18" i="5"/>
  <c r="W18" i="5"/>
  <c r="X18" i="5"/>
  <c r="Y18" i="5"/>
  <c r="Z18" i="5"/>
  <c r="AA18" i="5"/>
  <c r="AB18" i="5"/>
  <c r="AC18" i="5"/>
  <c r="AD18" i="5"/>
  <c r="AE18" i="5"/>
  <c r="AF18" i="5"/>
  <c r="T19" i="5"/>
  <c r="U19" i="5"/>
  <c r="V19" i="5"/>
  <c r="W19" i="5"/>
  <c r="X19" i="5"/>
  <c r="Y19" i="5"/>
  <c r="Z19" i="5"/>
  <c r="AA19" i="5"/>
  <c r="AB19" i="5"/>
  <c r="AC19" i="5"/>
  <c r="AD19" i="5"/>
  <c r="AE19" i="5"/>
  <c r="AF19" i="5"/>
  <c r="T20" i="5"/>
  <c r="U20" i="5"/>
  <c r="V20" i="5"/>
  <c r="W20" i="5"/>
  <c r="X20" i="5"/>
  <c r="Y20" i="5"/>
  <c r="Z20" i="5"/>
  <c r="AA20" i="5"/>
  <c r="AB20" i="5"/>
  <c r="AC20" i="5"/>
  <c r="AD20" i="5"/>
  <c r="AE20" i="5"/>
  <c r="AF20" i="5"/>
  <c r="T21" i="5"/>
  <c r="U21" i="5"/>
  <c r="V21" i="5"/>
  <c r="W21" i="5"/>
  <c r="X21" i="5"/>
  <c r="Y21" i="5"/>
  <c r="Z21" i="5"/>
  <c r="AA21" i="5"/>
  <c r="AB21" i="5"/>
  <c r="AC21" i="5"/>
  <c r="AD21" i="5"/>
  <c r="AE21" i="5"/>
  <c r="AF21" i="5"/>
  <c r="T22" i="5"/>
  <c r="U22" i="5"/>
  <c r="V22" i="5"/>
  <c r="W22" i="5"/>
  <c r="X22" i="5"/>
  <c r="Y22" i="5"/>
  <c r="Z22" i="5"/>
  <c r="AA22" i="5"/>
  <c r="AB22" i="5"/>
  <c r="AC22" i="5"/>
  <c r="AD22" i="5"/>
  <c r="AE22" i="5"/>
  <c r="AF22" i="5"/>
  <c r="T23" i="5"/>
  <c r="U23" i="5"/>
  <c r="V23" i="5"/>
  <c r="W23" i="5"/>
  <c r="X23" i="5"/>
  <c r="Y23" i="5"/>
  <c r="Z23" i="5"/>
  <c r="AA23" i="5"/>
  <c r="AB23" i="5"/>
  <c r="AC23" i="5"/>
  <c r="AD23" i="5"/>
  <c r="AE23" i="5"/>
  <c r="AF23" i="5"/>
  <c r="T24" i="5"/>
  <c r="U24" i="5"/>
  <c r="V24" i="5"/>
  <c r="W24" i="5"/>
  <c r="X24" i="5"/>
  <c r="Y24" i="5"/>
  <c r="Z24" i="5"/>
  <c r="AA24" i="5"/>
  <c r="AB24" i="5"/>
  <c r="AC24" i="5"/>
  <c r="AD24" i="5"/>
  <c r="AE24" i="5"/>
  <c r="AF24" i="5"/>
  <c r="T25" i="5"/>
  <c r="U25" i="5"/>
  <c r="V25" i="5"/>
  <c r="W25" i="5"/>
  <c r="X25" i="5"/>
  <c r="Y25" i="5"/>
  <c r="Z25" i="5"/>
  <c r="AA25" i="5"/>
  <c r="AB25" i="5"/>
  <c r="AC25" i="5"/>
  <c r="AD25" i="5"/>
  <c r="AE25" i="5"/>
  <c r="AF25" i="5"/>
  <c r="T26" i="5"/>
  <c r="U26" i="5"/>
  <c r="V26" i="5"/>
  <c r="W26" i="5"/>
  <c r="X26" i="5"/>
  <c r="Y26" i="5"/>
  <c r="Z26" i="5"/>
  <c r="AA26" i="5"/>
  <c r="AB26" i="5"/>
  <c r="AC26" i="5"/>
  <c r="AD26" i="5"/>
  <c r="AE26" i="5"/>
  <c r="AF26" i="5"/>
  <c r="T27" i="5"/>
  <c r="U27" i="5"/>
  <c r="V27" i="5"/>
  <c r="W27" i="5"/>
  <c r="X27" i="5"/>
  <c r="Y27" i="5"/>
  <c r="Z27" i="5"/>
  <c r="AA27" i="5"/>
  <c r="AB27" i="5"/>
  <c r="AC27" i="5"/>
  <c r="AD27" i="5"/>
  <c r="AE27" i="5"/>
  <c r="AF27" i="5"/>
  <c r="U4" i="5"/>
  <c r="V4" i="5"/>
  <c r="W4" i="5"/>
  <c r="X4" i="5"/>
  <c r="Y4" i="5"/>
  <c r="Z4" i="5"/>
  <c r="AA4" i="5"/>
  <c r="AB4" i="5"/>
  <c r="AC4" i="5"/>
  <c r="AD4" i="5"/>
  <c r="AE4" i="5"/>
  <c r="AF4" i="5"/>
  <c r="T4" i="5"/>
  <c r="T4" i="3"/>
  <c r="U4" i="3"/>
  <c r="V4" i="3"/>
  <c r="W4" i="3"/>
  <c r="X4" i="3"/>
  <c r="Y4" i="3"/>
  <c r="Z4" i="3"/>
  <c r="AA4" i="3"/>
  <c r="AB4" i="3"/>
  <c r="AC4" i="3"/>
  <c r="AD4" i="3"/>
  <c r="AE4" i="3"/>
  <c r="T5" i="3"/>
  <c r="U5" i="3"/>
  <c r="V5" i="3"/>
  <c r="W5" i="3"/>
  <c r="X5" i="3"/>
  <c r="Y5" i="3"/>
  <c r="Z5" i="3"/>
  <c r="AA5" i="3"/>
  <c r="AB5" i="3"/>
  <c r="AC5" i="3"/>
  <c r="AD5" i="3"/>
  <c r="AE5" i="3"/>
  <c r="T6" i="3"/>
  <c r="U6" i="3"/>
  <c r="V6" i="3"/>
  <c r="W6" i="3"/>
  <c r="X6" i="3"/>
  <c r="Y6" i="3"/>
  <c r="Z6" i="3"/>
  <c r="AA6" i="3"/>
  <c r="AB6" i="3"/>
  <c r="AC6" i="3"/>
  <c r="AD6" i="3"/>
  <c r="AE6" i="3"/>
  <c r="T7" i="3"/>
  <c r="U7" i="3"/>
  <c r="V7" i="3"/>
  <c r="W7" i="3"/>
  <c r="X7" i="3"/>
  <c r="Y7" i="3"/>
  <c r="Z7" i="3"/>
  <c r="AA7" i="3"/>
  <c r="AB7" i="3"/>
  <c r="AC7" i="3"/>
  <c r="AD7" i="3"/>
  <c r="AE7" i="3"/>
  <c r="T8" i="3"/>
  <c r="U8" i="3"/>
  <c r="V8" i="3"/>
  <c r="W8" i="3"/>
  <c r="X8" i="3"/>
  <c r="Y8" i="3"/>
  <c r="Z8" i="3"/>
  <c r="AA8" i="3"/>
  <c r="AB8" i="3"/>
  <c r="AC8" i="3"/>
  <c r="AD8" i="3"/>
  <c r="AE8" i="3"/>
  <c r="T9" i="3"/>
  <c r="U9" i="3"/>
  <c r="V9" i="3"/>
  <c r="W9" i="3"/>
  <c r="X9" i="3"/>
  <c r="Y9" i="3"/>
  <c r="Z9" i="3"/>
  <c r="AA9" i="3"/>
  <c r="AB9" i="3"/>
  <c r="AC9" i="3"/>
  <c r="AD9" i="3"/>
  <c r="AE9" i="3"/>
  <c r="T10" i="3"/>
  <c r="U10" i="3"/>
  <c r="V10" i="3"/>
  <c r="W10" i="3"/>
  <c r="X10" i="3"/>
  <c r="Y10" i="3"/>
  <c r="Z10" i="3"/>
  <c r="AA10" i="3"/>
  <c r="AB10" i="3"/>
  <c r="AC10" i="3"/>
  <c r="AD10" i="3"/>
  <c r="AE10" i="3"/>
  <c r="T11" i="3"/>
  <c r="U11" i="3"/>
  <c r="V11" i="3"/>
  <c r="W11" i="3"/>
  <c r="X11" i="3"/>
  <c r="Y11" i="3"/>
  <c r="Z11" i="3"/>
  <c r="AA11" i="3"/>
  <c r="AB11" i="3"/>
  <c r="AC11" i="3"/>
  <c r="AD11" i="3"/>
  <c r="AE11" i="3"/>
  <c r="T12" i="3"/>
  <c r="U12" i="3"/>
  <c r="V12" i="3"/>
  <c r="W12" i="3"/>
  <c r="X12" i="3"/>
  <c r="Y12" i="3"/>
  <c r="Z12" i="3"/>
  <c r="AA12" i="3"/>
  <c r="AB12" i="3"/>
  <c r="AC12" i="3"/>
  <c r="AD12" i="3"/>
  <c r="AE12" i="3"/>
  <c r="T13" i="3"/>
  <c r="U13" i="3"/>
  <c r="V13" i="3"/>
  <c r="W13" i="3"/>
  <c r="X13" i="3"/>
  <c r="Y13" i="3"/>
  <c r="Z13" i="3"/>
  <c r="AA13" i="3"/>
  <c r="AB13" i="3"/>
  <c r="AC13" i="3"/>
  <c r="AD13" i="3"/>
  <c r="AE13" i="3"/>
  <c r="T14" i="3"/>
  <c r="U14" i="3"/>
  <c r="V14" i="3"/>
  <c r="W14" i="3"/>
  <c r="X14" i="3"/>
  <c r="Y14" i="3"/>
  <c r="Z14" i="3"/>
  <c r="AA14" i="3"/>
  <c r="AB14" i="3"/>
  <c r="AC14" i="3"/>
  <c r="AD14" i="3"/>
  <c r="AE14" i="3"/>
  <c r="T15" i="3"/>
  <c r="U15" i="3"/>
  <c r="V15" i="3"/>
  <c r="W15" i="3"/>
  <c r="X15" i="3"/>
  <c r="Y15" i="3"/>
  <c r="Z15" i="3"/>
  <c r="AA15" i="3"/>
  <c r="AB15" i="3"/>
  <c r="AC15" i="3"/>
  <c r="AD15" i="3"/>
  <c r="AE15" i="3"/>
  <c r="T16" i="3"/>
  <c r="U16" i="3"/>
  <c r="V16" i="3"/>
  <c r="W16" i="3"/>
  <c r="X16" i="3"/>
  <c r="Y16" i="3"/>
  <c r="Z16" i="3"/>
  <c r="AA16" i="3"/>
  <c r="AB16" i="3"/>
  <c r="AC16" i="3"/>
  <c r="AD16" i="3"/>
  <c r="AE16" i="3"/>
  <c r="T17" i="3"/>
  <c r="U17" i="3"/>
  <c r="V17" i="3"/>
  <c r="W17" i="3"/>
  <c r="X17" i="3"/>
  <c r="Y17" i="3"/>
  <c r="Z17" i="3"/>
  <c r="AA17" i="3"/>
  <c r="AB17" i="3"/>
  <c r="AC17" i="3"/>
  <c r="AD17" i="3"/>
  <c r="AE17" i="3"/>
  <c r="T18" i="3"/>
  <c r="U18" i="3"/>
  <c r="V18" i="3"/>
  <c r="W18" i="3"/>
  <c r="X18" i="3"/>
  <c r="Y18" i="3"/>
  <c r="Z18" i="3"/>
  <c r="AA18" i="3"/>
  <c r="AB18" i="3"/>
  <c r="AC18" i="3"/>
  <c r="AD18" i="3"/>
  <c r="AE18" i="3"/>
  <c r="T19" i="3"/>
  <c r="U19" i="3"/>
  <c r="V19" i="3"/>
  <c r="W19" i="3"/>
  <c r="X19" i="3"/>
  <c r="Y19" i="3"/>
  <c r="Z19" i="3"/>
  <c r="AA19" i="3"/>
  <c r="AB19" i="3"/>
  <c r="AC19" i="3"/>
  <c r="AD19" i="3"/>
  <c r="AE19" i="3"/>
  <c r="T20" i="3"/>
  <c r="U20" i="3"/>
  <c r="V20" i="3"/>
  <c r="W20" i="3"/>
  <c r="X20" i="3"/>
  <c r="Y20" i="3"/>
  <c r="Z20" i="3"/>
  <c r="AA20" i="3"/>
  <c r="AB20" i="3"/>
  <c r="AC20" i="3"/>
  <c r="AD20" i="3"/>
  <c r="AE20" i="3"/>
  <c r="T21" i="3"/>
  <c r="U21" i="3"/>
  <c r="V21" i="3"/>
  <c r="W21" i="3"/>
  <c r="X21" i="3"/>
  <c r="Y21" i="3"/>
  <c r="Z21" i="3"/>
  <c r="AA21" i="3"/>
  <c r="AB21" i="3"/>
  <c r="AC21" i="3"/>
  <c r="AD21" i="3"/>
  <c r="AE21" i="3"/>
  <c r="T22" i="3"/>
  <c r="U22" i="3"/>
  <c r="V22" i="3"/>
  <c r="W22" i="3"/>
  <c r="X22" i="3"/>
  <c r="Y22" i="3"/>
  <c r="Z22" i="3"/>
  <c r="AA22" i="3"/>
  <c r="AB22" i="3"/>
  <c r="AC22" i="3"/>
  <c r="AD22" i="3"/>
  <c r="AE22" i="3"/>
  <c r="T23" i="3"/>
  <c r="U23" i="3"/>
  <c r="V23" i="3"/>
  <c r="W23" i="3"/>
  <c r="X23" i="3"/>
  <c r="Y23" i="3"/>
  <c r="Z23" i="3"/>
  <c r="AA23" i="3"/>
  <c r="AB23" i="3"/>
  <c r="AC23" i="3"/>
  <c r="AD23" i="3"/>
  <c r="AE23" i="3"/>
  <c r="T24" i="3"/>
  <c r="U24" i="3"/>
  <c r="V24" i="3"/>
  <c r="W24" i="3"/>
  <c r="X24" i="3"/>
  <c r="Y24" i="3"/>
  <c r="Z24" i="3"/>
  <c r="AA24" i="3"/>
  <c r="AB24" i="3"/>
  <c r="AC24" i="3"/>
  <c r="AD24" i="3"/>
  <c r="AE24" i="3"/>
  <c r="T25" i="3"/>
  <c r="U25" i="3"/>
  <c r="V25" i="3"/>
  <c r="W25" i="3"/>
  <c r="X25" i="3"/>
  <c r="Y25" i="3"/>
  <c r="Z25" i="3"/>
  <c r="AA25" i="3"/>
  <c r="AB25" i="3"/>
  <c r="AC25" i="3"/>
  <c r="AD25" i="3"/>
  <c r="AE25" i="3"/>
  <c r="S5" i="3"/>
  <c r="S6" i="3"/>
  <c r="S7" i="3"/>
  <c r="S8" i="3"/>
  <c r="S9" i="3"/>
  <c r="S10" i="3"/>
  <c r="S11" i="3"/>
  <c r="S12" i="3"/>
  <c r="S13" i="3"/>
  <c r="S14" i="3"/>
  <c r="S15" i="3"/>
  <c r="S16" i="3"/>
  <c r="S17" i="3"/>
  <c r="S18" i="3"/>
  <c r="S19" i="3"/>
  <c r="S20" i="3"/>
  <c r="S21" i="3"/>
  <c r="S22" i="3"/>
  <c r="S23" i="3"/>
  <c r="S24" i="3"/>
  <c r="S25" i="3"/>
  <c r="S4" i="3"/>
  <c r="O24" i="3"/>
  <c r="O20" i="3"/>
  <c r="O17" i="3"/>
  <c r="O12" i="3"/>
  <c r="O10" i="3"/>
  <c r="N47" i="4"/>
  <c r="O47" i="4"/>
  <c r="C46" i="4"/>
  <c r="D46" i="4"/>
  <c r="E46" i="4"/>
  <c r="F46" i="4"/>
  <c r="G46" i="4"/>
  <c r="H46" i="4"/>
  <c r="I46" i="4"/>
  <c r="J46" i="4"/>
  <c r="K46" i="4"/>
  <c r="L46" i="4"/>
  <c r="M46" i="4"/>
  <c r="N46" i="4"/>
  <c r="O46" i="4"/>
  <c r="C47" i="4"/>
  <c r="D47" i="4"/>
  <c r="E47" i="4"/>
  <c r="F47" i="4"/>
  <c r="G47" i="4"/>
  <c r="H47" i="4"/>
  <c r="I47" i="4"/>
  <c r="J47" i="4"/>
  <c r="K47" i="4"/>
  <c r="L47" i="4"/>
  <c r="M47" i="4"/>
  <c r="B47" i="4"/>
  <c r="C43" i="4"/>
  <c r="D43" i="4"/>
  <c r="E43" i="4"/>
  <c r="F43" i="4"/>
  <c r="G43" i="4"/>
  <c r="H43" i="4"/>
  <c r="I43" i="4"/>
  <c r="J43" i="4"/>
  <c r="K43" i="4"/>
  <c r="L43" i="4"/>
  <c r="L48" i="4" s="1"/>
  <c r="M43" i="4"/>
  <c r="N43" i="4"/>
  <c r="O43" i="4"/>
  <c r="B43" i="4"/>
  <c r="C45" i="4"/>
  <c r="D45" i="4"/>
  <c r="E45" i="4"/>
  <c r="F45" i="4"/>
  <c r="G45" i="4"/>
  <c r="H45" i="4"/>
  <c r="I45" i="4"/>
  <c r="J45" i="4"/>
  <c r="K45" i="4"/>
  <c r="L45" i="4"/>
  <c r="M45" i="4"/>
  <c r="N45" i="4"/>
  <c r="O45" i="4"/>
  <c r="B45" i="4"/>
  <c r="C48" i="2"/>
  <c r="D48" i="2"/>
  <c r="E48" i="2"/>
  <c r="F48" i="2"/>
  <c r="G48" i="2"/>
  <c r="H48" i="2"/>
  <c r="I48" i="2"/>
  <c r="J48" i="2"/>
  <c r="K48" i="2"/>
  <c r="L48" i="2"/>
  <c r="M48" i="2"/>
  <c r="N48" i="2"/>
  <c r="C47" i="2"/>
  <c r="D47" i="2"/>
  <c r="E47" i="2"/>
  <c r="F47" i="2"/>
  <c r="G47" i="2"/>
  <c r="H47" i="2"/>
  <c r="I47" i="2"/>
  <c r="J47" i="2"/>
  <c r="K47" i="2"/>
  <c r="L47" i="2"/>
  <c r="M47" i="2"/>
  <c r="N47" i="2"/>
  <c r="C46" i="2"/>
  <c r="D46" i="2"/>
  <c r="E46" i="2"/>
  <c r="F46" i="2"/>
  <c r="G46" i="2"/>
  <c r="H46" i="2"/>
  <c r="I46" i="2"/>
  <c r="J46" i="2"/>
  <c r="K46" i="2"/>
  <c r="L46" i="2"/>
  <c r="M46" i="2"/>
  <c r="N46" i="2"/>
  <c r="B46" i="2"/>
  <c r="C44" i="2"/>
  <c r="C49" i="2" s="1"/>
  <c r="D44" i="2"/>
  <c r="D49" i="2" s="1"/>
  <c r="E44" i="2"/>
  <c r="E49" i="2" s="1"/>
  <c r="F44" i="2"/>
  <c r="F49" i="2" s="1"/>
  <c r="G44" i="2"/>
  <c r="G49" i="2" s="1"/>
  <c r="H44" i="2"/>
  <c r="H49" i="2" s="1"/>
  <c r="I44" i="2"/>
  <c r="I49" i="2" s="1"/>
  <c r="J44" i="2"/>
  <c r="J49" i="2" s="1"/>
  <c r="K44" i="2"/>
  <c r="K49" i="2" s="1"/>
  <c r="L44" i="2"/>
  <c r="L49" i="2" s="1"/>
  <c r="M44" i="2"/>
  <c r="M49" i="2" s="1"/>
  <c r="N44" i="2"/>
  <c r="N49" i="2" s="1"/>
  <c r="F59" i="7" l="1"/>
  <c r="E53" i="7"/>
  <c r="E41" i="7"/>
  <c r="E37" i="7"/>
  <c r="E25" i="7"/>
  <c r="E57" i="7"/>
  <c r="E9" i="7"/>
  <c r="E3" i="7"/>
  <c r="E5" i="7"/>
  <c r="E49" i="7"/>
  <c r="E45" i="7"/>
  <c r="E33" i="7"/>
  <c r="H48" i="4"/>
  <c r="N48" i="4"/>
  <c r="F48" i="4"/>
  <c r="J48" i="4"/>
  <c r="E48" i="4"/>
  <c r="B48" i="4"/>
  <c r="M48" i="4"/>
  <c r="I48" i="4"/>
  <c r="D48" i="4"/>
  <c r="C48" i="4"/>
  <c r="O48" i="4"/>
  <c r="K48" i="4"/>
  <c r="G48" i="4"/>
  <c r="E56" i="7"/>
  <c r="E48" i="7"/>
  <c r="E40" i="7"/>
  <c r="E32" i="7"/>
  <c r="E20" i="7"/>
  <c r="E12" i="7"/>
  <c r="E4" i="7"/>
  <c r="E52" i="7"/>
  <c r="E44" i="7"/>
  <c r="E36" i="7"/>
  <c r="E24" i="7"/>
  <c r="E16" i="7"/>
  <c r="E8" i="7"/>
  <c r="C7" i="8"/>
  <c r="C5" i="8"/>
  <c r="C6" i="8"/>
  <c r="C4" i="8"/>
  <c r="D58" i="7"/>
  <c r="E58" i="7" s="1"/>
  <c r="E55" i="7"/>
  <c r="E51" i="7"/>
  <c r="E47" i="7"/>
  <c r="E43" i="7"/>
  <c r="E39" i="7"/>
  <c r="E35" i="7"/>
  <c r="E27" i="7"/>
  <c r="E23" i="7"/>
  <c r="E19" i="7"/>
  <c r="E15" i="7"/>
  <c r="E11" i="7"/>
  <c r="E7" i="7"/>
  <c r="E59" i="7"/>
  <c r="E54" i="7"/>
  <c r="E50" i="7"/>
  <c r="E46" i="7"/>
  <c r="E42" i="7"/>
  <c r="E38" i="7"/>
  <c r="E34" i="7"/>
  <c r="E26" i="7"/>
  <c r="E22" i="7"/>
  <c r="E18" i="7"/>
  <c r="E14" i="7"/>
  <c r="E10" i="7"/>
  <c r="F57" i="7"/>
  <c r="C8" i="8" l="1"/>
  <c r="F58" i="7"/>
  <c r="E7" i="8"/>
  <c r="E4" i="8"/>
  <c r="C43" i="1" l="1"/>
  <c r="C44" i="1" s="1"/>
  <c r="D43" i="1"/>
  <c r="D44" i="1" s="1"/>
  <c r="E43" i="1"/>
  <c r="E44" i="1" s="1"/>
  <c r="F43" i="1"/>
  <c r="F44" i="1" s="1"/>
  <c r="G43" i="1"/>
  <c r="G44" i="1" s="1"/>
  <c r="H43" i="1"/>
  <c r="H44" i="1" s="1"/>
  <c r="I43" i="1"/>
  <c r="I44" i="1" s="1"/>
  <c r="B43" i="1"/>
  <c r="B44" i="1" s="1"/>
  <c r="I40" i="1"/>
  <c r="H40" i="1"/>
  <c r="G40" i="1"/>
  <c r="F40" i="1"/>
  <c r="E40" i="1"/>
  <c r="D40" i="1"/>
  <c r="C40" i="1"/>
  <c r="B40" i="1"/>
  <c r="I35" i="1"/>
  <c r="H35" i="1"/>
  <c r="G35" i="1"/>
  <c r="F35" i="1"/>
  <c r="E35" i="1"/>
  <c r="D35" i="1"/>
  <c r="C35" i="1"/>
  <c r="B35" i="1"/>
  <c r="I31" i="1"/>
  <c r="H31" i="1"/>
  <c r="G31" i="1"/>
  <c r="F31" i="1"/>
  <c r="E31" i="1"/>
  <c r="D31" i="1"/>
  <c r="C31" i="1"/>
  <c r="B31" i="1"/>
  <c r="I27" i="1"/>
  <c r="H27" i="1"/>
  <c r="G27" i="1"/>
  <c r="F27" i="1"/>
  <c r="E27" i="1"/>
  <c r="D27" i="1"/>
  <c r="C27" i="1"/>
  <c r="B27" i="1"/>
  <c r="I23" i="1"/>
  <c r="H23" i="1"/>
  <c r="G23" i="1"/>
  <c r="F23" i="1"/>
  <c r="E23" i="1"/>
  <c r="D23" i="1"/>
  <c r="D36" i="1" s="1"/>
  <c r="C23" i="1"/>
  <c r="C36" i="1" s="1"/>
  <c r="B23" i="1"/>
  <c r="I18" i="1"/>
  <c r="H18" i="1"/>
  <c r="G18" i="1"/>
  <c r="F18" i="1"/>
  <c r="E18" i="1"/>
  <c r="D18" i="1"/>
  <c r="C18" i="1"/>
  <c r="B18" i="1"/>
  <c r="I14" i="1"/>
  <c r="H14" i="1"/>
  <c r="G14" i="1"/>
  <c r="F14" i="1"/>
  <c r="E14" i="1"/>
  <c r="D14" i="1"/>
  <c r="C14" i="1"/>
  <c r="B14" i="1"/>
  <c r="I10" i="1"/>
  <c r="H10" i="1"/>
  <c r="G10" i="1"/>
  <c r="F10" i="1"/>
  <c r="E10" i="1"/>
  <c r="D10" i="1"/>
  <c r="C10" i="1"/>
  <c r="B10" i="1"/>
  <c r="B6" i="1"/>
  <c r="C6" i="1"/>
  <c r="D6" i="1"/>
  <c r="E6" i="1"/>
  <c r="F6" i="1"/>
  <c r="G6" i="1"/>
  <c r="H6" i="1"/>
  <c r="I6" i="1"/>
  <c r="E36" i="1" l="1"/>
  <c r="B36" i="1"/>
  <c r="I36" i="1"/>
  <c r="F36" i="1"/>
  <c r="G36" i="1"/>
  <c r="H36" i="1"/>
  <c r="I19" i="1"/>
  <c r="E19" i="1"/>
  <c r="B19" i="1"/>
  <c r="F19" i="1"/>
  <c r="G19" i="1"/>
  <c r="C19" i="1"/>
  <c r="D19" i="1"/>
  <c r="H19" i="1"/>
</calcChain>
</file>

<file path=xl/sharedStrings.xml><?xml version="1.0" encoding="utf-8"?>
<sst xmlns="http://schemas.openxmlformats.org/spreadsheetml/2006/main" count="893" uniqueCount="526">
  <si>
    <t>HS</t>
  </si>
  <si>
    <t>Total Export</t>
  </si>
  <si>
    <t>April</t>
  </si>
  <si>
    <t>May</t>
  </si>
  <si>
    <t>2023</t>
  </si>
  <si>
    <t>Trade Balance</t>
  </si>
  <si>
    <t>Period \ HS</t>
  </si>
  <si>
    <t>Imports CIF</t>
  </si>
  <si>
    <t>Imports FOB</t>
  </si>
  <si>
    <t>Freight</t>
  </si>
  <si>
    <t>Insurance</t>
  </si>
  <si>
    <t>Domestic Exports</t>
  </si>
  <si>
    <t>Re-Exports</t>
  </si>
  <si>
    <t>Table 1.0: Total Merchandise Trade - January 2022 to May 2024 (Million Pula)</t>
  </si>
  <si>
    <t>Jan_2022</t>
  </si>
  <si>
    <t>Feb</t>
  </si>
  <si>
    <t>Mar</t>
  </si>
  <si>
    <t>Q1</t>
  </si>
  <si>
    <t>Apr</t>
  </si>
  <si>
    <t>Jun</t>
  </si>
  <si>
    <t>Q2</t>
  </si>
  <si>
    <t>Jul</t>
  </si>
  <si>
    <t>Aug</t>
  </si>
  <si>
    <t>Sep</t>
  </si>
  <si>
    <t>Q3</t>
  </si>
  <si>
    <t>Oct</t>
  </si>
  <si>
    <t>Nov</t>
  </si>
  <si>
    <t>Dec</t>
  </si>
  <si>
    <t>Q4</t>
  </si>
  <si>
    <t>Total_2022</t>
  </si>
  <si>
    <t>Jan_2023</t>
  </si>
  <si>
    <t>Total_2023</t>
  </si>
  <si>
    <t>Jan_2024</t>
  </si>
  <si>
    <t>Change</t>
  </si>
  <si>
    <t>% Change</t>
  </si>
  <si>
    <t>Indicators</t>
  </si>
  <si>
    <t>Chemicals &amp; Rubber Products</t>
  </si>
  <si>
    <t>Diamonds</t>
  </si>
  <si>
    <t>Fuel</t>
  </si>
  <si>
    <t>Furniture</t>
  </si>
  <si>
    <t>Wood &amp; Paper Products</t>
  </si>
  <si>
    <t>Period</t>
  </si>
  <si>
    <t>Partner \ HS</t>
  </si>
  <si>
    <t>SACU</t>
  </si>
  <si>
    <t>Lesotho</t>
  </si>
  <si>
    <t>Namibia</t>
  </si>
  <si>
    <t>South Africa</t>
  </si>
  <si>
    <t>SADC</t>
  </si>
  <si>
    <t>Mozambique</t>
  </si>
  <si>
    <t>Zimbabwe</t>
  </si>
  <si>
    <t>Asia</t>
  </si>
  <si>
    <t>China</t>
  </si>
  <si>
    <t>India</t>
  </si>
  <si>
    <t>Israel</t>
  </si>
  <si>
    <t>Singapore</t>
  </si>
  <si>
    <t>EU</t>
  </si>
  <si>
    <t>Belgium</t>
  </si>
  <si>
    <t>Germany</t>
  </si>
  <si>
    <t>Australia</t>
  </si>
  <si>
    <t>Canada</t>
  </si>
  <si>
    <t>Coal</t>
  </si>
  <si>
    <t>Gold</t>
  </si>
  <si>
    <t>Iron &amp; Steel Products</t>
  </si>
  <si>
    <t>Live Cattle</t>
  </si>
  <si>
    <t>Meat &amp; Meat Products</t>
  </si>
  <si>
    <t>71021000</t>
  </si>
  <si>
    <t>71022100</t>
  </si>
  <si>
    <t>71022900</t>
  </si>
  <si>
    <t>71023100</t>
  </si>
  <si>
    <t>71023900</t>
  </si>
  <si>
    <t>IMPORT</t>
  </si>
  <si>
    <t>Tlokweng Gate</t>
  </si>
  <si>
    <t>Mamuno Borderpost</t>
  </si>
  <si>
    <t>Ramotswa Borderpost</t>
  </si>
  <si>
    <t>Francistown Longroom</t>
  </si>
  <si>
    <t>Ramokgwebana Borderpos</t>
  </si>
  <si>
    <t>Kazungula Road Border</t>
  </si>
  <si>
    <t>Mohembo</t>
  </si>
  <si>
    <t>Ngoma Borderpost</t>
  </si>
  <si>
    <t>Martins Drift</t>
  </si>
  <si>
    <t>Kazungula Bridge</t>
  </si>
  <si>
    <t>Ramatlabama Borderpost</t>
  </si>
  <si>
    <t>Pioneer Gate</t>
  </si>
  <si>
    <t>Matsiloje</t>
  </si>
  <si>
    <t>Maitengwe Borderpost</t>
  </si>
  <si>
    <t>Animals; live</t>
  </si>
  <si>
    <t>Meat and edible meat offal</t>
  </si>
  <si>
    <t>Fish and crustaceans, molluscs and other aquatic invertebrates</t>
  </si>
  <si>
    <t>Dairy produce; birds' eggs; natural honey; edible products of animal origin, not elsewhere specified or included</t>
  </si>
  <si>
    <t>Animal originated products; not elsewhere specified or included</t>
  </si>
  <si>
    <t>Trees and other plants, live; bulbs, roots and the like; cut flowers and ornamental foliage</t>
  </si>
  <si>
    <t>Vegetables and certain roots and tubers; edible</t>
  </si>
  <si>
    <t>Fruit and nuts, edible; peel of citrus fruit or melons</t>
  </si>
  <si>
    <t>Coffee, tea, mate and spices</t>
  </si>
  <si>
    <t>Cereals</t>
  </si>
  <si>
    <t>Products of the milling industry; malt, starches, inulin, wheat gluten</t>
  </si>
  <si>
    <t>Oil seeds and oleaginous fruits; miscellaneous grains, seeds and fruit, industrial or medicinal plants; straw and fodder</t>
  </si>
  <si>
    <t>Lac; gums, resins and other vegetable saps and extracts</t>
  </si>
  <si>
    <t>Animal or vegetable fats and oils and their cleavage products; prepared animal fats; animal or vegetable waxes</t>
  </si>
  <si>
    <t>Meat, fish or crustaceans, molluscs or other aquatic invertebrates; preparations thereof</t>
  </si>
  <si>
    <t>Sugars and sugar confectionery</t>
  </si>
  <si>
    <t>Cocoa and cocoa preparations</t>
  </si>
  <si>
    <t>Preparations of cereals, flour, starch or milk; pastrycooks' products</t>
  </si>
  <si>
    <t>Preparations of vegetables, fruit, nuts or other parts of plants</t>
  </si>
  <si>
    <t>Miscellaneous edible preparations</t>
  </si>
  <si>
    <t>Beverages, spirits and vinegar</t>
  </si>
  <si>
    <t>Food industries, residues and wastes thereof; prepared animal fodder</t>
  </si>
  <si>
    <t>Tobacco and manufactured tobacco substitutes</t>
  </si>
  <si>
    <t>Salt; sulphur; earths, stone; plastering materials, lime and cement</t>
  </si>
  <si>
    <t>Ores, slag and ash</t>
  </si>
  <si>
    <t>Mineral fuels, mineral oils and products of their distillation; bituminous substances; mineral waxes</t>
  </si>
  <si>
    <t>Inorganic chemicals; organic and inorganic compounds of precious metals; of rare earth metals, of radio-active elements and of isotopes</t>
  </si>
  <si>
    <t>Organic chemicals</t>
  </si>
  <si>
    <t>Pharmaceutical products</t>
  </si>
  <si>
    <t>Fertilizers</t>
  </si>
  <si>
    <t>Tanning or dyeing extracts; tannins and their derivatives; dyes, pigments and other colouring matter; paints, varnishes; putty, other mastics; inks</t>
  </si>
  <si>
    <t>Essential oils and resinoids; perfumery, cosmetic or toilet preparations</t>
  </si>
  <si>
    <t>Soap, organic surface-active agents; washing, lubricating, polishing or scouring preparations; artificial or prepared waxes, candles and similar articles, modelling pastes, dental waxes and dental preparations with a basis of plaster</t>
  </si>
  <si>
    <t>Albuminoidal substances; modified starches; glues; enzymes</t>
  </si>
  <si>
    <t>Explosives; pyrotechnic products; matches; pyrophoric alloys; certain combustible preparations</t>
  </si>
  <si>
    <t>Chemical products n.e.c.</t>
  </si>
  <si>
    <t>Plastics and articles thereof</t>
  </si>
  <si>
    <t>Rubber and articles thereof</t>
  </si>
  <si>
    <t>Raw hides and skins (other than furskins) and leather</t>
  </si>
  <si>
    <t>Articles of leather; saddlery and harness; travel goods, handbags and similar containers; articles of animal gut (other than silk-worm gut)</t>
  </si>
  <si>
    <t>Wood and articles of wood; wood charcoal</t>
  </si>
  <si>
    <t>Pulp of wood or other fibrous cellulosic material; recovered (waste and scrap) paper or paperboard</t>
  </si>
  <si>
    <t>Paper and paperboard; articles of paper pulp, of paper or paperboard</t>
  </si>
  <si>
    <t>Printed books, newspapers, pictures and other products of the printing industry; manuscripts, typescripts and plans</t>
  </si>
  <si>
    <t>Cotton</t>
  </si>
  <si>
    <t>Man-made filaments; strip and the like of man-made textile materials</t>
  </si>
  <si>
    <t>Man-made staple fibres</t>
  </si>
  <si>
    <t>Wadding, felt and nonwovens, special yarns; twine, cordage, ropes and cables and articles thereof</t>
  </si>
  <si>
    <t>Carpets and other textile floor coverings</t>
  </si>
  <si>
    <t>Fabrics; special woven fabrics, tufted textile fabrics, lace, tapestries, trimmings, embroidery</t>
  </si>
  <si>
    <t>Textile fabrics; impregnated, coated, covered or laminated; textile articles of a kind suitable for industrial use</t>
  </si>
  <si>
    <t>Apparel and clothing accessories; knitted or crocheted</t>
  </si>
  <si>
    <t>Apparel and clothing accessories; not knitted or crocheted</t>
  </si>
  <si>
    <t>Textiles, made up articles; sets; worn clothing and worn textile articles; rags</t>
  </si>
  <si>
    <t>Footwear; gaiters and the like; parts of such articles</t>
  </si>
  <si>
    <t>Headgear and parts thereof</t>
  </si>
  <si>
    <t>Feathers and down, prepared; and articles made of feather or of down; artificial flowers; articles of human hair</t>
  </si>
  <si>
    <t>Stone, plaster, cement, asbestos, mica or similar materials; articles thereof</t>
  </si>
  <si>
    <t>Ceramic products</t>
  </si>
  <si>
    <t>Glass and glassware</t>
  </si>
  <si>
    <t>Iron and steel</t>
  </si>
  <si>
    <t>Iron or steel articles</t>
  </si>
  <si>
    <t>Copper and articles thereof</t>
  </si>
  <si>
    <t>Aluminium and articles thereof</t>
  </si>
  <si>
    <t>Lead and articles thereof</t>
  </si>
  <si>
    <t>Zinc and articles thereof</t>
  </si>
  <si>
    <t>Tin; articles thereof</t>
  </si>
  <si>
    <t>Metals; n.e.c., cermets and articles thereof</t>
  </si>
  <si>
    <t>Tools, implements, cutlery, spoons and forks, of base metal; parts thereof, of base metal</t>
  </si>
  <si>
    <t>Metal; miscellaneous products of base metal</t>
  </si>
  <si>
    <t>Nuclear reactors, boilers, machinery and mechanical appliances; parts thereof</t>
  </si>
  <si>
    <t>Electrical machinery and equipment and parts thereof; sound recorders and reproducers; television image and sound recorders and reproducers, parts and accessories of such articles</t>
  </si>
  <si>
    <t>Railway, tramway locomotives, rolling-stock and parts thereof; railway or tramway track fixtures and fittings and parts thereof; mechanical (including electro-mechanical) traffic signalling equipment of all kinds</t>
  </si>
  <si>
    <t>Vehicles; other than railway or tramway rolling stock, and parts and accessories thereof</t>
  </si>
  <si>
    <t>Aircraft, spacecraft and parts thereof</t>
  </si>
  <si>
    <t>Ships, boats and floating structures</t>
  </si>
  <si>
    <t>Optical, photographic, cinematographic, measuring, checking, medical or surgical instruments and apparatus; parts and accessories</t>
  </si>
  <si>
    <t>Clocks and watches and parts thereof</t>
  </si>
  <si>
    <t>Arms and ammunition; parts and accessories thereof</t>
  </si>
  <si>
    <t>Furniture; bedding, mattresses, mattress supports, cushions and similar stuffed furnishings; lamps and lighting fittings, n.e.c.; illuminated signs, illuminated name-plates and the like; prefabricated buildings</t>
  </si>
  <si>
    <t>Toys, games and sports requisites; parts and accessories thereof</t>
  </si>
  <si>
    <t>Miscellaneous manufactured articles</t>
  </si>
  <si>
    <t>original equipment components</t>
  </si>
  <si>
    <t>Commodities not specified according to kind</t>
  </si>
  <si>
    <t>BW Pula</t>
  </si>
  <si>
    <t>01022100</t>
  </si>
  <si>
    <t>Pure-bred breeding animals (cattle)</t>
  </si>
  <si>
    <t>01022900</t>
  </si>
  <si>
    <t>Other (cattle)</t>
  </si>
  <si>
    <t>02022090</t>
  </si>
  <si>
    <t>Other (other cuts with bone in of bovine animals, frozen)</t>
  </si>
  <si>
    <t>02023090</t>
  </si>
  <si>
    <t>Other (boneless meat of bovine animals, frozen)</t>
  </si>
  <si>
    <t>Other</t>
  </si>
  <si>
    <t>08054010</t>
  </si>
  <si>
    <t>Fresh Grapefruit, including pomelos</t>
  </si>
  <si>
    <t>09109900</t>
  </si>
  <si>
    <t>Other spices</t>
  </si>
  <si>
    <t>10019900</t>
  </si>
  <si>
    <t>Other (of Wheat (excluding durum wheat) and Meslin )</t>
  </si>
  <si>
    <t>10059010</t>
  </si>
  <si>
    <t>10059090</t>
  </si>
  <si>
    <t>Other (Maize (Corn))</t>
  </si>
  <si>
    <t>10063000</t>
  </si>
  <si>
    <t>Semi-milled or wholly milled rice, whether or not polished or glazed</t>
  </si>
  <si>
    <t>11031310</t>
  </si>
  <si>
    <t>11031390</t>
  </si>
  <si>
    <t>Other (Groats and meal of maize (corn))</t>
  </si>
  <si>
    <t>15121910</t>
  </si>
  <si>
    <t>17011300</t>
  </si>
  <si>
    <t>19049090</t>
  </si>
  <si>
    <t>22021010</t>
  </si>
  <si>
    <t>22029990</t>
  </si>
  <si>
    <t>Other  non-alcoholic beverages, not including fruit or vegetable juices of heading  20.09)</t>
  </si>
  <si>
    <t>22030090</t>
  </si>
  <si>
    <t>Other Beer made from malt, With an alcohol content of 5 per cent or less</t>
  </si>
  <si>
    <t>22060081</t>
  </si>
  <si>
    <t>23040000</t>
  </si>
  <si>
    <t>23099092</t>
  </si>
  <si>
    <t>Other Preparations of a kind used in animal feeding</t>
  </si>
  <si>
    <t>24022090</t>
  </si>
  <si>
    <t>Other Cigarettes containing tobacco</t>
  </si>
  <si>
    <t>25010090</t>
  </si>
  <si>
    <t>Other Salt, pure sodium chloride or sea water</t>
  </si>
  <si>
    <t>25232900</t>
  </si>
  <si>
    <t>Other Portland cement</t>
  </si>
  <si>
    <t>26030000</t>
  </si>
  <si>
    <t>26040000</t>
  </si>
  <si>
    <t>27011200</t>
  </si>
  <si>
    <t>Bituminous coal</t>
  </si>
  <si>
    <t>27011900</t>
  </si>
  <si>
    <t>Other coal</t>
  </si>
  <si>
    <t>27101202</t>
  </si>
  <si>
    <t>Petrol, as defined in Additional Note 1(b)</t>
  </si>
  <si>
    <t>27101230</t>
  </si>
  <si>
    <t>Distillate fuel, as defined in Additional Note 1(g)</t>
  </si>
  <si>
    <t>27101252</t>
  </si>
  <si>
    <t>27111390</t>
  </si>
  <si>
    <t>Other Butanes, Liquefied</t>
  </si>
  <si>
    <t>28362000</t>
  </si>
  <si>
    <t>30039090</t>
  </si>
  <si>
    <t>30049099</t>
  </si>
  <si>
    <t>Other medicaments consisting of mixed or unmixed products for therapeutic or prophylactic uses</t>
  </si>
  <si>
    <t>33049990</t>
  </si>
  <si>
    <t>33072090</t>
  </si>
  <si>
    <t>Other Personal deodorants and antiperspirants</t>
  </si>
  <si>
    <t>34012000</t>
  </si>
  <si>
    <t>Soap in other forms</t>
  </si>
  <si>
    <t>34029000</t>
  </si>
  <si>
    <t>39019090</t>
  </si>
  <si>
    <t>Other Polymers of ethylene</t>
  </si>
  <si>
    <t>39041000</t>
  </si>
  <si>
    <t>Poly(vinyl chloride), not mixed with any other substances</t>
  </si>
  <si>
    <t>39172300</t>
  </si>
  <si>
    <t>Tubes, pipes and hoses, rigid, Of polymers of vinyl chloride</t>
  </si>
  <si>
    <t>39251000</t>
  </si>
  <si>
    <t>Reservoirs, tanks, vats and similar containers, of a capacity exceeding 300 li</t>
  </si>
  <si>
    <t>39269099</t>
  </si>
  <si>
    <t>Other articles of plastics and articles of other materials of headings .39.01 to 39.14</t>
  </si>
  <si>
    <t>42034000</t>
  </si>
  <si>
    <t>Other clothing accessories</t>
  </si>
  <si>
    <t>44071100</t>
  </si>
  <si>
    <t>60069000</t>
  </si>
  <si>
    <t>Other knitted or crocheted fabrics</t>
  </si>
  <si>
    <t>61121900</t>
  </si>
  <si>
    <t>Track suits, Of other textile materials</t>
  </si>
  <si>
    <t>62171090</t>
  </si>
  <si>
    <t>63019000</t>
  </si>
  <si>
    <t>Other blankets and travelling rugs</t>
  </si>
  <si>
    <t>63026090</t>
  </si>
  <si>
    <t>Other Toilet linen and kitchen linen, of terry towelling or similar terry fabrics, of cotton</t>
  </si>
  <si>
    <t>63049300</t>
  </si>
  <si>
    <t>Other furnishing articles, Not knitted or crocheted, of synthetic fibres</t>
  </si>
  <si>
    <t>63079010</t>
  </si>
  <si>
    <t>Other made up articles, including dress patterns, Of non-wovens</t>
  </si>
  <si>
    <t>Other footwear</t>
  </si>
  <si>
    <t>64059090</t>
  </si>
  <si>
    <t>68101100</t>
  </si>
  <si>
    <t>Building blocks and bricks</t>
  </si>
  <si>
    <t>68129100</t>
  </si>
  <si>
    <t>Clothing, clothing accessories, footwear and headgear</t>
  </si>
  <si>
    <t>72043000</t>
  </si>
  <si>
    <t>72044900</t>
  </si>
  <si>
    <t>72142000</t>
  </si>
  <si>
    <t>72165000</t>
  </si>
  <si>
    <t>Other angles, shapes and sections, not further worked than hot-rolled, hot-drawn or extruded</t>
  </si>
  <si>
    <t>73089099</t>
  </si>
  <si>
    <t>Other Structures and parts of structures</t>
  </si>
  <si>
    <t>73269090</t>
  </si>
  <si>
    <t>74040010</t>
  </si>
  <si>
    <t>74081100</t>
  </si>
  <si>
    <t>76020090</t>
  </si>
  <si>
    <t>Other aluminium waste and scrap</t>
  </si>
  <si>
    <t>78020000</t>
  </si>
  <si>
    <t>82051000</t>
  </si>
  <si>
    <t>Drilling, threading or tapping tools</t>
  </si>
  <si>
    <t>82071910</t>
  </si>
  <si>
    <t>Parts of bits (excluding parts used for raise boring and other parts not incorporating cermets)</t>
  </si>
  <si>
    <t>84112100</t>
  </si>
  <si>
    <t>Turbo-propellors: Of a power not exceeding 1 100 kW</t>
  </si>
  <si>
    <t>84112200</t>
  </si>
  <si>
    <t>Turbo-propellors: Of a power exceeding 1 100 kW</t>
  </si>
  <si>
    <t>84212100</t>
  </si>
  <si>
    <t>Filtering or purifying machinery and apparatus for liquids : For filtering or purifying water</t>
  </si>
  <si>
    <t>84292000</t>
  </si>
  <si>
    <t>84295190</t>
  </si>
  <si>
    <t>84295200</t>
  </si>
  <si>
    <t>Machinery with a 360 degrees revolving superstructure</t>
  </si>
  <si>
    <t>84295900</t>
  </si>
  <si>
    <t>84314300</t>
  </si>
  <si>
    <t>84314990</t>
  </si>
  <si>
    <t>84713090</t>
  </si>
  <si>
    <t>84749000</t>
  </si>
  <si>
    <t>84799000</t>
  </si>
  <si>
    <t>85071099</t>
  </si>
  <si>
    <t>Other lead-acid, of a kind used for starting piston engines</t>
  </si>
  <si>
    <t>85171310</t>
  </si>
  <si>
    <t>85176290</t>
  </si>
  <si>
    <t>85285990</t>
  </si>
  <si>
    <t>85443000</t>
  </si>
  <si>
    <t>Ignition wiring sets and other wiring sets of a kind used in vehicles, aircraft or ships</t>
  </si>
  <si>
    <t>85444290</t>
  </si>
  <si>
    <t>85444990</t>
  </si>
  <si>
    <t>87032390</t>
  </si>
  <si>
    <t>87033390</t>
  </si>
  <si>
    <t>87041090</t>
  </si>
  <si>
    <t>87042181</t>
  </si>
  <si>
    <t>87043181</t>
  </si>
  <si>
    <t>87089990</t>
  </si>
  <si>
    <t>90183900</t>
  </si>
  <si>
    <t>94032000</t>
  </si>
  <si>
    <t>Other metal furniture</t>
  </si>
  <si>
    <t>Dried Maize (Corn) kernels or grains fit for human consumption, not further prepared or processed and not packaged as seeds (excluding pop corn (ZEA MAYS EVERTA))</t>
  </si>
  <si>
    <t>Maize meal not further processed other than by the addition of minerals and vitamins not exceeding 1 per cent by mass of the final product, solely for the purpose of increasing the nutritional value</t>
  </si>
  <si>
    <t>Sunflower-seed or safflower oil and fractions thereof,  Marketed and supplied for use in the process of cooking food</t>
  </si>
  <si>
    <t>Other (cereals (other than maize (corn), in grain form or in the form of flakes or other worked grains (except flour, groats and meal), pre-cooked or otherwise prepared, not  elsewhere specified or included)</t>
  </si>
  <si>
    <t>Waters, including mineral waters and aerated waters, In sealed containers holding 2,5 li or less (excluding those in collapsible plastic tubes)</t>
  </si>
  <si>
    <t>Other fermented apple or pear beverages, unfortified, with an alcoholic strength of at least 2.5 per cent by volume but not exceeding 15 per cent by volume, With an alcohol content exceeding 5 per cent</t>
  </si>
  <si>
    <t>Oil-cake and other solid residues, whether or not ground or in the form of pellets, resulting from the extraction of soya-bean oil</t>
  </si>
  <si>
    <t>Other - Medicaments (excluding goods of heading 30.02, 30.05 or 30.06) consisting of two or more constituents which have been mixed together for therapeutic or prophylactic
uses, not put up in measured doses or in forms or packings for retail</t>
  </si>
  <si>
    <t>Other Beauty or make-up preparations and preparations for the care of the skin (other than medicaments), including sunscreen or sun tan preparations</t>
  </si>
  <si>
    <t>Other (surface-active preparations, washing preparations (including auxiliary washing preparations) and cleaning preparations, whether or not containing soap, other than those of heading  34.01)</t>
  </si>
  <si>
    <t>Coniferous Wood sawn or chipped lengthwise,  sliced or peeled, whether or not planed, sanded or finger-jointed,  of a thickness exceeding 6 mm, Of pine (Pinus spp.)</t>
  </si>
  <si>
    <t>Other portable automatic data processing machines, of a mass not exceeding 10 kg, consisting of at least a central processing unit, a keyboard and a display</t>
  </si>
  <si>
    <t>Other, double-cab, of a vehicle mass not exceeding 2 000 kg or a G.V.M. not exceeding 3 500 kg, or of a mass not exceeding 1 600 kg or a G.V.M. not exceeding 3 500 kg per chassis fitted with a cab</t>
  </si>
  <si>
    <t>Other, double-cab, of a vehicle mass not exceeding 2 000 kg or a G.V.M. not exceeding 3 500 kg,  or of a mass not exceeding 1 600 kg or a G.V.M. not exceeding 3 500 kg per chasis fitted with a cab</t>
  </si>
  <si>
    <t>Food, Beverages &amp; Tobacco</t>
  </si>
  <si>
    <t>Machinery &amp; Electrical Equipment</t>
  </si>
  <si>
    <t>Metals &amp; Metal Products</t>
  </si>
  <si>
    <t>Salt Ores &amp; Related Products</t>
  </si>
  <si>
    <t xml:space="preserve">Textiles &amp; Footwear </t>
  </si>
  <si>
    <t>Vehicle &amp; Transport Equipment</t>
  </si>
  <si>
    <t>Other Goods</t>
  </si>
  <si>
    <t>Total Goods</t>
  </si>
  <si>
    <t>Table 2.1: Principal Imports Commodity Groups – January 2022 to May 2024 (Million Pula)</t>
  </si>
  <si>
    <t>% Contribution</t>
  </si>
  <si>
    <t xml:space="preserve">Copper </t>
  </si>
  <si>
    <t>Plastic &amp; Plastic Products</t>
  </si>
  <si>
    <t xml:space="preserve">Salt &amp; Soda Ash </t>
  </si>
  <si>
    <t>Textiles</t>
  </si>
  <si>
    <t>Table 2.2 Principal Export Commodity Groups – January 2022 to May 2024 (Million Pula)</t>
  </si>
  <si>
    <t>Other SADC</t>
  </si>
  <si>
    <t>Other Africa</t>
  </si>
  <si>
    <t>Africa</t>
  </si>
  <si>
    <t>Other Asia</t>
  </si>
  <si>
    <t>Other EU</t>
  </si>
  <si>
    <t>Rest of the World</t>
  </si>
  <si>
    <t>UK</t>
  </si>
  <si>
    <t>Eswatini</t>
  </si>
  <si>
    <t>World</t>
  </si>
  <si>
    <t>Table 3.1A: Total Imports by Country, Region and Principal Import Commodity Groups - May 2024 (Million Pula)</t>
  </si>
  <si>
    <t>Table 3.1B: Principal Imports Commodity Groups as a Percentage of Total Imports at Country and Regional Level – May 2024</t>
  </si>
  <si>
    <t xml:space="preserve">Textiles </t>
  </si>
  <si>
    <t>Table 3.2B: Principal Exports Commodity Groups as a Percentage of Total Exports at Country and Regional Level – May 2024</t>
  </si>
  <si>
    <t>UAE</t>
  </si>
  <si>
    <t>USA</t>
  </si>
  <si>
    <t>Table 3.2A: Total Exports by Country, Region and Principal Export Commodity Groups – May 2024 (Million Pula)</t>
  </si>
  <si>
    <t>Flow Type</t>
  </si>
  <si>
    <t>Imports</t>
  </si>
  <si>
    <t>Total Exports</t>
  </si>
  <si>
    <t>Total</t>
  </si>
  <si>
    <t>Table 2.3: Diamonds Trade – January 2022 to May 2024 (Million Pula)</t>
  </si>
  <si>
    <t>Description</t>
  </si>
  <si>
    <t>Rank</t>
  </si>
  <si>
    <t>HS Code</t>
  </si>
  <si>
    <t>BW Pula (Million)</t>
  </si>
  <si>
    <t>Contribution (%) Against Total Non-Diamonds Imports</t>
  </si>
  <si>
    <t>Contribution (%) Against Total Imports</t>
  </si>
  <si>
    <t>Top 50 Imported Non-Diamond Goods</t>
  </si>
  <si>
    <t>Other Non-Diamond Imports Goods</t>
  </si>
  <si>
    <t>Total Non-Diamond Imports</t>
  </si>
  <si>
    <t>Diamonds Imports</t>
  </si>
  <si>
    <t>Total Imports</t>
  </si>
  <si>
    <t>Other parts suitable for use solely or principally with the machinery of headings 84.25 to 84.30:</t>
  </si>
  <si>
    <t>Other motor cars and other motor vehicles principally designed for the transport of persons</t>
  </si>
  <si>
    <t xml:space="preserve">Other- Dumpers designed for off-highway use </t>
  </si>
  <si>
    <t>Other, used vehicles of cylinder capacity exceeding 2500 cm</t>
  </si>
  <si>
    <t xml:space="preserve">Other Front-end shovel loaders </t>
  </si>
  <si>
    <t>Parts Machinery for sorting, screening, separating, washing, crushing, grinding, mixing or kneading earth, stone, ores or other mineral substances</t>
  </si>
  <si>
    <t xml:space="preserve">Other Machinery with a 360º revolving super structure </t>
  </si>
  <si>
    <t xml:space="preserve">Table 4.1 A: Top Imported Goods (Excluding Diamonds) – May 2024 (Million Pula) </t>
  </si>
  <si>
    <t>Table 4.1 A: Top Imported Goods (Excluding Diamonds) – May 2024 (Million Pula) Continued</t>
  </si>
  <si>
    <t>Contribution (%) Against Total Non-Diamonds Exports</t>
  </si>
  <si>
    <t>Contribution (%) Against Total Exports</t>
  </si>
  <si>
    <t>Top 50 Exported Non-Diamond Goods</t>
  </si>
  <si>
    <t>Other Non-Diamond Exports Goods</t>
  </si>
  <si>
    <t>Total Non-Diamond Exports</t>
  </si>
  <si>
    <t>Diamonds Exports</t>
  </si>
  <si>
    <t xml:space="preserve">Table 4.1 B: Top Exported Goods (Excluding Diamonds) – May 2024 (Million Pula) </t>
  </si>
  <si>
    <t xml:space="preserve">Table 4.1 B: Top Exported Goods (Excluding Diamonds) – May 2024 (Million Pula) Continued </t>
  </si>
  <si>
    <t xml:space="preserve">Other - Ignition wiring sets  and other wiring sets of a kind used in vehicles, aircraft or ships 
For a voltage exceeding 80 V but not exceeding 240 V 
</t>
  </si>
  <si>
    <t xml:space="preserve">Other bars and rods of iron or non-alloy steel - Containing indentations, ribs, grooves or other deformations produced during the rolling process or twisted after rolling </t>
  </si>
  <si>
    <t xml:space="preserve">Apparatus designed for use when carried in the hand or on te person ( excluding two-way radios)  </t>
  </si>
  <si>
    <t xml:space="preserve">Other Vehicles specially designed for travelling on snow; golf cars nd similar vehicles </t>
  </si>
  <si>
    <t>Mode of Transport</t>
  </si>
  <si>
    <t>Pula</t>
  </si>
  <si>
    <t>%</t>
  </si>
  <si>
    <t>Table B: Trade by Mode of Transport -May 2024 (Million Pula)</t>
  </si>
  <si>
    <t xml:space="preserve">Rail </t>
  </si>
  <si>
    <t xml:space="preserve">Road </t>
  </si>
  <si>
    <t xml:space="preserve">Air </t>
  </si>
  <si>
    <t>Fl</t>
  </si>
  <si>
    <t>wType</t>
  </si>
  <si>
    <t>\ TransExOffice</t>
  </si>
  <si>
    <t>01</t>
  </si>
  <si>
    <t>02</t>
  </si>
  <si>
    <t>03</t>
  </si>
  <si>
    <t>04</t>
  </si>
  <si>
    <t>05</t>
  </si>
  <si>
    <t>06</t>
  </si>
  <si>
    <t>07</t>
  </si>
  <si>
    <t>08</t>
  </si>
  <si>
    <t>09</t>
  </si>
  <si>
    <t>10</t>
  </si>
  <si>
    <t>11</t>
  </si>
  <si>
    <t>12</t>
  </si>
  <si>
    <t>13</t>
  </si>
  <si>
    <t>15</t>
  </si>
  <si>
    <t>16</t>
  </si>
  <si>
    <t>17</t>
  </si>
  <si>
    <t>18</t>
  </si>
  <si>
    <t>19</t>
  </si>
  <si>
    <t>20</t>
  </si>
  <si>
    <t>21</t>
  </si>
  <si>
    <t>22</t>
  </si>
  <si>
    <t>23</t>
  </si>
  <si>
    <t>24</t>
  </si>
  <si>
    <t>25</t>
  </si>
  <si>
    <t>26</t>
  </si>
  <si>
    <t>27</t>
  </si>
  <si>
    <t>28</t>
  </si>
  <si>
    <t>29</t>
  </si>
  <si>
    <t>30</t>
  </si>
  <si>
    <t>31</t>
  </si>
  <si>
    <t>32</t>
  </si>
  <si>
    <t>33</t>
  </si>
  <si>
    <t>34</t>
  </si>
  <si>
    <t>35</t>
  </si>
  <si>
    <t>36</t>
  </si>
  <si>
    <t>38</t>
  </si>
  <si>
    <t>39</t>
  </si>
  <si>
    <t>40</t>
  </si>
  <si>
    <t>41</t>
  </si>
  <si>
    <t>42</t>
  </si>
  <si>
    <t>44</t>
  </si>
  <si>
    <t>47</t>
  </si>
  <si>
    <t>48</t>
  </si>
  <si>
    <t>49</t>
  </si>
  <si>
    <t>52</t>
  </si>
  <si>
    <t>54</t>
  </si>
  <si>
    <t>55</t>
  </si>
  <si>
    <t>56</t>
  </si>
  <si>
    <t>57</t>
  </si>
  <si>
    <t>58</t>
  </si>
  <si>
    <t>59</t>
  </si>
  <si>
    <t>61</t>
  </si>
  <si>
    <t>62</t>
  </si>
  <si>
    <t>63</t>
  </si>
  <si>
    <t>64</t>
  </si>
  <si>
    <t>65</t>
  </si>
  <si>
    <t>67</t>
  </si>
  <si>
    <t>68</t>
  </si>
  <si>
    <t>69</t>
  </si>
  <si>
    <t>70</t>
  </si>
  <si>
    <t>72</t>
  </si>
  <si>
    <t>73</t>
  </si>
  <si>
    <t>74</t>
  </si>
  <si>
    <t>76</t>
  </si>
  <si>
    <t>78</t>
  </si>
  <si>
    <t>79</t>
  </si>
  <si>
    <t>80</t>
  </si>
  <si>
    <t>81</t>
  </si>
  <si>
    <t>82</t>
  </si>
  <si>
    <t>83</t>
  </si>
  <si>
    <t>84</t>
  </si>
  <si>
    <t>85</t>
  </si>
  <si>
    <t>86</t>
  </si>
  <si>
    <t>87</t>
  </si>
  <si>
    <t>88</t>
  </si>
  <si>
    <t>89</t>
  </si>
  <si>
    <t>90</t>
  </si>
  <si>
    <t>91</t>
  </si>
  <si>
    <t>93</t>
  </si>
  <si>
    <t>94</t>
  </si>
  <si>
    <t>95</t>
  </si>
  <si>
    <t>96</t>
  </si>
  <si>
    <t>98</t>
  </si>
  <si>
    <t>99</t>
  </si>
  <si>
    <t>Border Post</t>
  </si>
  <si>
    <t>Ramokgwebana Borderpost</t>
  </si>
  <si>
    <t>Table C1: Transit Trade by Border Post – May 2024 (Million Pula)</t>
  </si>
  <si>
    <t>Chapter</t>
  </si>
  <si>
    <t>Table C2: Transit by Chapter – May 2024 (Million Pula)</t>
  </si>
  <si>
    <t>Other Transit Goods</t>
  </si>
  <si>
    <t>Total Transit Goods</t>
  </si>
  <si>
    <t>Difference (P million)</t>
  </si>
  <si>
    <t>Difference as %</t>
  </si>
  <si>
    <t>Imports (CIF)</t>
  </si>
  <si>
    <t>Feb_2024</t>
  </si>
  <si>
    <t>As at May 2024 Digest (P Million)</t>
  </si>
  <si>
    <t>Table A: Data Revision: February, March and April 2024 (Million Pula)</t>
  </si>
  <si>
    <t>As at Apr 2024 Digest (P Million)</t>
  </si>
  <si>
    <t>Copper wire Of which the maximum cross-sectional dimension exceeds 6 mm</t>
  </si>
  <si>
    <t xml:space="preserve"> Smartphones Designed for use when carried in the hand or on the person</t>
  </si>
  <si>
    <t>Other articles of iron or steel</t>
  </si>
  <si>
    <t>Other Ferrous waste and scrap; remelting scrap ingots of iron or steel</t>
  </si>
  <si>
    <t>Copper waste and scrap Of refined copper</t>
  </si>
  <si>
    <t>Other instruments and appliances used in dental sciences</t>
  </si>
  <si>
    <t xml:space="preserve">Parts- Other machines and mechanical  appliances </t>
  </si>
  <si>
    <t>Lead waste and scrap</t>
  </si>
  <si>
    <t>Nickel ores and concentrates</t>
  </si>
  <si>
    <t>Graders and levellers</t>
  </si>
  <si>
    <t>Copper ores and concentrates</t>
  </si>
  <si>
    <t>Disodium carbonate</t>
  </si>
  <si>
    <t>Other Monitors and projectors</t>
  </si>
  <si>
    <t>Waste and Scrap of tinned iron or Steel</t>
  </si>
  <si>
    <t xml:space="preserve">Parts for boring or sinking machinery </t>
  </si>
  <si>
    <t>Other prepared lubricants oils</t>
  </si>
  <si>
    <t xml:space="preserve">Other Insulated (including enamelled or anodised) wire, cable (including co-axial cable) </t>
  </si>
  <si>
    <t>Other Parts and accessories of the motor vehicles of headings 87.01 to 87.05</t>
  </si>
  <si>
    <t xml:space="preserve">Cane sugar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</si>
</sst>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0_);[Red]\(#,##0.0\)"/>
    <numFmt numFmtId="166" formatCode="#,##0.0"/>
    <numFmt numFmtId="168" formatCode="_(* #,##0.0_);_(* \(#,##0.0\);_(* &quot;-&quot;??_);_(@_)"/>
    <numFmt numFmtId="169" formatCode="0.0_);\(0.0\)"/>
  </numFmts>
  <fonts count="15" x14ac:knownFonts="1">
    <font>
      <sz val="11"/>
      <color theme="1"/>
      <name val="Calibri"/>
      <family val="2"/>
      <scheme val="minor"/>
    </font>
    <font>
      <sz val="11"/>
      <color theme="1"/>
      <name val="Calibri"/>
      <family val="2"/>
      <scheme val="minor"/>
    </font>
    <font>
      <sz val="11"/>
      <color theme="1"/>
      <name val="Century Gothic"/>
      <family val="2"/>
    </font>
    <font>
      <b/>
      <sz val="11"/>
      <color theme="1"/>
      <name val="Century Gothic"/>
      <family val="2"/>
    </font>
    <font>
      <sz val="10"/>
      <color theme="1"/>
      <name val="Century Gothic"/>
      <family val="2"/>
    </font>
    <font>
      <b/>
      <sz val="10"/>
      <color theme="1"/>
      <name val="Century Gothic"/>
      <family val="2"/>
    </font>
    <font>
      <b/>
      <i/>
      <sz val="10"/>
      <color theme="1"/>
      <name val="Century Gothic"/>
      <family val="2"/>
    </font>
    <font>
      <sz val="9"/>
      <color theme="1"/>
      <name val="Century Gothic"/>
      <family val="2"/>
    </font>
    <font>
      <b/>
      <sz val="8"/>
      <color theme="1"/>
      <name val="Century Gothic"/>
      <family val="2"/>
    </font>
    <font>
      <b/>
      <sz val="10"/>
      <name val="Century Gothic"/>
      <family val="2"/>
    </font>
    <font>
      <b/>
      <sz val="9"/>
      <name val="Century Gothic"/>
      <family val="2"/>
    </font>
    <font>
      <b/>
      <sz val="8"/>
      <name val="Century Gothic"/>
      <family val="2"/>
    </font>
    <font>
      <sz val="11"/>
      <color theme="1"/>
      <name val="Calibri Light"/>
      <family val="2"/>
      <scheme val="major"/>
    </font>
    <font>
      <sz val="8"/>
      <color theme="1"/>
      <name val="Century Gothic"/>
      <family val="2"/>
    </font>
    <font>
      <b/>
      <i/>
      <sz val="8"/>
      <color theme="1"/>
      <name val="Century Gothic"/>
      <family val="2"/>
    </font>
  </fonts>
  <fills count="2">
    <fill>
      <patternFill patternType="none"/>
    </fill>
    <fill>
      <patternFill patternType="gray125"/>
    </fill>
  </fills>
  <borders count="31">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thin">
        <color auto="1"/>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diagonal/>
    </border>
  </borders>
  <cellStyleXfs count="2">
    <xf numFmtId="0" fontId="0" fillId="0" borderId="0"/>
    <xf numFmtId="164" fontId="1" fillId="0" borderId="0" applyFont="0" applyFill="0" applyBorder="0" applyAlignment="0" applyProtection="0"/>
  </cellStyleXfs>
  <cellXfs count="141">
    <xf numFmtId="0" fontId="0" fillId="0" borderId="0" xfId="0"/>
    <xf numFmtId="165" fontId="2" fillId="0" borderId="0" xfId="0" applyNumberFormat="1" applyFont="1"/>
    <xf numFmtId="165" fontId="3" fillId="0" borderId="0" xfId="1" applyNumberFormat="1" applyFont="1"/>
    <xf numFmtId="165" fontId="4" fillId="0" borderId="0" xfId="0" applyNumberFormat="1" applyFont="1"/>
    <xf numFmtId="165" fontId="5" fillId="0" borderId="1" xfId="1" applyNumberFormat="1" applyFont="1" applyBorder="1"/>
    <xf numFmtId="165" fontId="4" fillId="0" borderId="0" xfId="1" applyNumberFormat="1" applyFont="1"/>
    <xf numFmtId="165" fontId="4" fillId="0" borderId="0" xfId="1" applyNumberFormat="1" applyFont="1" applyBorder="1"/>
    <xf numFmtId="165" fontId="4" fillId="0" borderId="0" xfId="0" applyNumberFormat="1" applyFont="1"/>
    <xf numFmtId="166" fontId="2" fillId="0" borderId="0" xfId="0" applyNumberFormat="1" applyFont="1"/>
    <xf numFmtId="0" fontId="0" fillId="0" borderId="0" xfId="0"/>
    <xf numFmtId="165" fontId="9" fillId="0" borderId="0" xfId="0" applyNumberFormat="1" applyFont="1" applyAlignment="1">
      <alignment horizontal="left" vertical="center"/>
    </xf>
    <xf numFmtId="165" fontId="5" fillId="0" borderId="4" xfId="1" applyNumberFormat="1" applyFont="1" applyBorder="1"/>
    <xf numFmtId="165" fontId="5" fillId="0" borderId="0" xfId="1" applyNumberFormat="1" applyFont="1"/>
    <xf numFmtId="165" fontId="6" fillId="0" borderId="2" xfId="1" quotePrefix="1" applyNumberFormat="1" applyFont="1" applyBorder="1"/>
    <xf numFmtId="165" fontId="6" fillId="0" borderId="0" xfId="1" applyNumberFormat="1" applyFont="1" applyBorder="1"/>
    <xf numFmtId="165" fontId="4" fillId="0" borderId="0" xfId="0" applyNumberFormat="1" applyFont="1" applyBorder="1"/>
    <xf numFmtId="165" fontId="4" fillId="0" borderId="5" xfId="0" applyNumberFormat="1" applyFont="1" applyBorder="1"/>
    <xf numFmtId="165" fontId="4" fillId="0" borderId="2" xfId="0" applyNumberFormat="1" applyFont="1" applyBorder="1"/>
    <xf numFmtId="165" fontId="6" fillId="0" borderId="5" xfId="1" applyNumberFormat="1" applyFont="1" applyBorder="1"/>
    <xf numFmtId="165" fontId="4" fillId="0" borderId="4" xfId="0" applyNumberFormat="1" applyFont="1" applyBorder="1"/>
    <xf numFmtId="165" fontId="5" fillId="0" borderId="1" xfId="0" applyNumberFormat="1" applyFont="1" applyBorder="1"/>
    <xf numFmtId="165" fontId="4" fillId="0" borderId="2" xfId="1" applyNumberFormat="1" applyFont="1" applyBorder="1"/>
    <xf numFmtId="165" fontId="5" fillId="0" borderId="2" xfId="1" quotePrefix="1" applyNumberFormat="1" applyFont="1" applyBorder="1"/>
    <xf numFmtId="165" fontId="5" fillId="0" borderId="0" xfId="1" applyNumberFormat="1" applyFont="1" applyBorder="1"/>
    <xf numFmtId="165" fontId="5" fillId="0" borderId="4" xfId="0" applyNumberFormat="1" applyFont="1" applyBorder="1"/>
    <xf numFmtId="165" fontId="5" fillId="0" borderId="5" xfId="0" applyNumberFormat="1" applyFont="1" applyBorder="1"/>
    <xf numFmtId="169" fontId="4" fillId="0" borderId="0" xfId="0" applyNumberFormat="1" applyFont="1"/>
    <xf numFmtId="165" fontId="5" fillId="0" borderId="1" xfId="1" applyNumberFormat="1" applyFont="1" applyBorder="1" applyAlignment="1">
      <alignment wrapText="1"/>
    </xf>
    <xf numFmtId="169" fontId="5" fillId="0" borderId="1" xfId="1" applyNumberFormat="1" applyFont="1" applyBorder="1" applyAlignment="1">
      <alignment wrapText="1"/>
    </xf>
    <xf numFmtId="165" fontId="3" fillId="0" borderId="1" xfId="0" applyNumberFormat="1" applyFont="1" applyBorder="1"/>
    <xf numFmtId="165" fontId="7" fillId="0" borderId="0" xfId="1" applyNumberFormat="1" applyFont="1"/>
    <xf numFmtId="165" fontId="10" fillId="0" borderId="0" xfId="0" applyNumberFormat="1" applyFont="1" applyAlignment="1">
      <alignment horizontal="left" vertical="center"/>
    </xf>
    <xf numFmtId="165" fontId="5" fillId="0" borderId="7" xfId="1" applyNumberFormat="1" applyFont="1" applyBorder="1"/>
    <xf numFmtId="165" fontId="5" fillId="0" borderId="1" xfId="1" quotePrefix="1" applyNumberFormat="1" applyFont="1" applyBorder="1"/>
    <xf numFmtId="165" fontId="5" fillId="0" borderId="8" xfId="1" quotePrefix="1" applyNumberFormat="1" applyFont="1" applyBorder="1"/>
    <xf numFmtId="165" fontId="4" fillId="0" borderId="6" xfId="1" applyNumberFormat="1" applyFont="1" applyBorder="1"/>
    <xf numFmtId="165" fontId="4" fillId="0" borderId="10" xfId="0" applyNumberFormat="1" applyFont="1" applyBorder="1"/>
    <xf numFmtId="165" fontId="5" fillId="0" borderId="8" xfId="0" applyNumberFormat="1" applyFont="1" applyBorder="1"/>
    <xf numFmtId="49" fontId="2" fillId="0" borderId="0" xfId="0" applyNumberFormat="1" applyFont="1"/>
    <xf numFmtId="165" fontId="5" fillId="0" borderId="0" xfId="0" applyNumberFormat="1" applyFont="1"/>
    <xf numFmtId="165" fontId="5" fillId="0" borderId="15" xfId="1" applyNumberFormat="1" applyFont="1" applyBorder="1" applyAlignment="1">
      <alignment horizontal="right"/>
    </xf>
    <xf numFmtId="165" fontId="5" fillId="0" borderId="15" xfId="0" applyNumberFormat="1" applyFont="1" applyBorder="1"/>
    <xf numFmtId="165" fontId="5" fillId="0" borderId="16" xfId="0" applyNumberFormat="1" applyFont="1" applyBorder="1"/>
    <xf numFmtId="165" fontId="5" fillId="0" borderId="18" xfId="1" applyNumberFormat="1" applyFont="1" applyBorder="1" applyAlignment="1"/>
    <xf numFmtId="165" fontId="5" fillId="0" borderId="19" xfId="0" applyNumberFormat="1" applyFont="1" applyBorder="1"/>
    <xf numFmtId="165" fontId="4" fillId="0" borderId="15" xfId="0" applyNumberFormat="1" applyFont="1" applyBorder="1"/>
    <xf numFmtId="165" fontId="5" fillId="0" borderId="21" xfId="0" applyNumberFormat="1" applyFont="1" applyBorder="1"/>
    <xf numFmtId="165" fontId="5" fillId="0" borderId="22" xfId="0" applyNumberFormat="1" applyFont="1" applyBorder="1"/>
    <xf numFmtId="165" fontId="4" fillId="0" borderId="23" xfId="0" applyNumberFormat="1" applyFont="1" applyBorder="1"/>
    <xf numFmtId="165" fontId="4" fillId="0" borderId="24" xfId="0" applyNumberFormat="1" applyFont="1" applyBorder="1"/>
    <xf numFmtId="38" fontId="5" fillId="0" borderId="15" xfId="0" applyNumberFormat="1" applyFont="1" applyBorder="1" applyAlignment="1">
      <alignment horizontal="left"/>
    </xf>
    <xf numFmtId="38" fontId="4" fillId="0" borderId="15" xfId="0" applyNumberFormat="1" applyFont="1" applyBorder="1" applyAlignment="1">
      <alignment horizontal="left"/>
    </xf>
    <xf numFmtId="38" fontId="4" fillId="0" borderId="25" xfId="0" applyNumberFormat="1" applyFont="1" applyBorder="1" applyAlignment="1">
      <alignment horizontal="left"/>
    </xf>
    <xf numFmtId="165" fontId="4" fillId="0" borderId="25" xfId="0" applyNumberFormat="1" applyFont="1" applyBorder="1"/>
    <xf numFmtId="165" fontId="5" fillId="0" borderId="21" xfId="1" applyNumberFormat="1" applyFont="1" applyBorder="1" applyAlignment="1">
      <alignment horizontal="right"/>
    </xf>
    <xf numFmtId="165" fontId="5" fillId="0" borderId="20" xfId="1" applyNumberFormat="1" applyFont="1" applyBorder="1" applyAlignment="1"/>
    <xf numFmtId="165" fontId="5" fillId="0" borderId="21" xfId="1" applyNumberFormat="1" applyFont="1" applyBorder="1" applyAlignment="1"/>
    <xf numFmtId="165" fontId="5" fillId="0" borderId="21" xfId="1" applyNumberFormat="1" applyFont="1" applyBorder="1" applyAlignment="1">
      <alignment horizontal="left" wrapText="1"/>
    </xf>
    <xf numFmtId="165" fontId="5" fillId="0" borderId="22" xfId="1" applyNumberFormat="1" applyFont="1" applyBorder="1" applyAlignment="1">
      <alignment horizontal="left" wrapText="1"/>
    </xf>
    <xf numFmtId="165" fontId="5" fillId="0" borderId="27" xfId="1" applyNumberFormat="1" applyFont="1" applyBorder="1" applyAlignment="1">
      <alignment horizontal="right"/>
    </xf>
    <xf numFmtId="165" fontId="5" fillId="0" borderId="27" xfId="0" applyNumberFormat="1" applyFont="1" applyBorder="1"/>
    <xf numFmtId="165" fontId="5" fillId="0" borderId="28" xfId="0" applyNumberFormat="1" applyFont="1" applyBorder="1"/>
    <xf numFmtId="165" fontId="5" fillId="0" borderId="18" xfId="0" applyNumberFormat="1" applyFont="1" applyBorder="1"/>
    <xf numFmtId="165" fontId="4" fillId="0" borderId="18" xfId="0" applyNumberFormat="1" applyFont="1" applyBorder="1"/>
    <xf numFmtId="168" fontId="8" fillId="0" borderId="11" xfId="1" applyNumberFormat="1" applyFont="1" applyBorder="1" applyAlignment="1"/>
    <xf numFmtId="168" fontId="8" fillId="0" borderId="12" xfId="1" applyNumberFormat="1" applyFont="1" applyBorder="1" applyAlignment="1"/>
    <xf numFmtId="168" fontId="8" fillId="0" borderId="12" xfId="1" applyNumberFormat="1" applyFont="1" applyBorder="1" applyAlignment="1">
      <alignment horizontal="left" wrapText="1"/>
    </xf>
    <xf numFmtId="168" fontId="8" fillId="0" borderId="13" xfId="1" applyNumberFormat="1" applyFont="1" applyBorder="1" applyAlignment="1">
      <alignment horizontal="left" wrapText="1"/>
    </xf>
    <xf numFmtId="168" fontId="5" fillId="0" borderId="0" xfId="1" applyNumberFormat="1" applyFont="1"/>
    <xf numFmtId="165" fontId="2" fillId="0" borderId="15" xfId="0" applyNumberFormat="1" applyFont="1" applyBorder="1"/>
    <xf numFmtId="165" fontId="3" fillId="0" borderId="15" xfId="0" applyNumberFormat="1" applyFont="1" applyBorder="1"/>
    <xf numFmtId="165" fontId="5" fillId="0" borderId="15" xfId="0" applyNumberFormat="1" applyFont="1" applyBorder="1" applyAlignment="1">
      <alignment horizontal="right"/>
    </xf>
    <xf numFmtId="166" fontId="2" fillId="0" borderId="15" xfId="0" applyNumberFormat="1" applyFont="1" applyBorder="1"/>
    <xf numFmtId="165" fontId="5" fillId="0" borderId="15" xfId="1" applyNumberFormat="1" applyFont="1" applyBorder="1"/>
    <xf numFmtId="166" fontId="3" fillId="0" borderId="15" xfId="0" applyNumberFormat="1" applyFont="1" applyBorder="1"/>
    <xf numFmtId="3" fontId="2" fillId="0" borderId="15" xfId="0" applyNumberFormat="1" applyFont="1" applyBorder="1" applyAlignment="1">
      <alignment horizontal="left"/>
    </xf>
    <xf numFmtId="165" fontId="5" fillId="0" borderId="20" xfId="1" applyNumberFormat="1" applyFont="1" applyBorder="1"/>
    <xf numFmtId="165" fontId="5" fillId="0" borderId="14" xfId="1" applyNumberFormat="1" applyFont="1" applyBorder="1"/>
    <xf numFmtId="165" fontId="5" fillId="0" borderId="15" xfId="1" applyNumberFormat="1" applyFont="1" applyBorder="1" applyAlignment="1">
      <alignment wrapText="1"/>
    </xf>
    <xf numFmtId="165" fontId="5" fillId="0" borderId="16" xfId="1" applyNumberFormat="1" applyFont="1" applyBorder="1" applyAlignment="1">
      <alignment wrapText="1"/>
    </xf>
    <xf numFmtId="165" fontId="4" fillId="0" borderId="14" xfId="1" applyNumberFormat="1" applyFont="1" applyBorder="1"/>
    <xf numFmtId="165" fontId="4" fillId="0" borderId="15" xfId="1" applyNumberFormat="1" applyFont="1" applyBorder="1"/>
    <xf numFmtId="165" fontId="4" fillId="0" borderId="15" xfId="1" applyNumberFormat="1" applyFont="1" applyFill="1" applyBorder="1"/>
    <xf numFmtId="165" fontId="4" fillId="0" borderId="16" xfId="1" applyNumberFormat="1" applyFont="1" applyBorder="1"/>
    <xf numFmtId="165" fontId="4" fillId="0" borderId="17" xfId="0" applyNumberFormat="1" applyFont="1" applyBorder="1"/>
    <xf numFmtId="165" fontId="4" fillId="0" borderId="18" xfId="1" applyNumberFormat="1" applyFont="1" applyBorder="1"/>
    <xf numFmtId="165" fontId="4" fillId="0" borderId="18" xfId="1" applyNumberFormat="1" applyFont="1" applyFill="1" applyBorder="1"/>
    <xf numFmtId="165" fontId="4" fillId="0" borderId="19" xfId="1" applyNumberFormat="1" applyFont="1" applyBorder="1"/>
    <xf numFmtId="168" fontId="12" fillId="0" borderId="0" xfId="1" applyNumberFormat="1" applyFont="1"/>
    <xf numFmtId="165" fontId="4" fillId="0" borderId="9" xfId="0" applyNumberFormat="1" applyFont="1" applyBorder="1"/>
    <xf numFmtId="165" fontId="4" fillId="0" borderId="3" xfId="0" applyNumberFormat="1" applyFont="1" applyBorder="1"/>
    <xf numFmtId="165" fontId="4" fillId="0" borderId="29" xfId="0" applyNumberFormat="1" applyFont="1" applyBorder="1"/>
    <xf numFmtId="165" fontId="4" fillId="0" borderId="15" xfId="0" applyNumberFormat="1" applyFont="1" applyFill="1" applyBorder="1"/>
    <xf numFmtId="168" fontId="8" fillId="0" borderId="0" xfId="1" applyNumberFormat="1" applyFont="1" applyAlignment="1">
      <alignment horizontal="left"/>
    </xf>
    <xf numFmtId="165" fontId="8" fillId="0" borderId="1" xfId="1" applyNumberFormat="1" applyFont="1" applyBorder="1"/>
    <xf numFmtId="165" fontId="13" fillId="0" borderId="0" xfId="1" applyNumberFormat="1" applyFont="1"/>
    <xf numFmtId="165" fontId="13" fillId="0" borderId="0" xfId="0" applyNumberFormat="1" applyFont="1"/>
    <xf numFmtId="165" fontId="13" fillId="0" borderId="0" xfId="1" applyNumberFormat="1" applyFont="1" applyBorder="1"/>
    <xf numFmtId="165" fontId="14" fillId="0" borderId="2" xfId="1" applyNumberFormat="1" applyFont="1" applyFill="1" applyBorder="1"/>
    <xf numFmtId="165" fontId="13" fillId="0" borderId="2" xfId="0" applyNumberFormat="1" applyFont="1" applyBorder="1"/>
    <xf numFmtId="165" fontId="14" fillId="0" borderId="3" xfId="1" applyNumberFormat="1" applyFont="1" applyFill="1" applyBorder="1"/>
    <xf numFmtId="165" fontId="13" fillId="0" borderId="3" xfId="0" applyNumberFormat="1" applyFont="1" applyBorder="1"/>
    <xf numFmtId="38" fontId="4" fillId="0" borderId="0" xfId="0" applyNumberFormat="1" applyFont="1" applyBorder="1" applyAlignment="1">
      <alignment horizontal="left"/>
    </xf>
    <xf numFmtId="165" fontId="5" fillId="0" borderId="0" xfId="0" applyNumberFormat="1" applyFont="1" applyBorder="1"/>
    <xf numFmtId="165" fontId="4" fillId="0" borderId="30" xfId="0" applyNumberFormat="1" applyFont="1" applyBorder="1"/>
    <xf numFmtId="165" fontId="5" fillId="0" borderId="1" xfId="1" applyNumberFormat="1" applyFont="1" applyBorder="1" applyAlignment="1">
      <alignment horizontal="right" wrapText="1"/>
    </xf>
    <xf numFmtId="165" fontId="4" fillId="0" borderId="1" xfId="0" applyNumberFormat="1" applyFont="1" applyBorder="1"/>
    <xf numFmtId="165" fontId="5" fillId="0" borderId="15" xfId="0" applyNumberFormat="1" applyFont="1" applyBorder="1" applyAlignment="1">
      <alignment wrapText="1"/>
    </xf>
    <xf numFmtId="168" fontId="5" fillId="0" borderId="15" xfId="1" applyNumberFormat="1" applyFont="1" applyBorder="1"/>
    <xf numFmtId="165" fontId="4" fillId="0" borderId="0" xfId="0" applyNumberFormat="1" applyFont="1" applyFill="1"/>
    <xf numFmtId="165" fontId="5" fillId="0" borderId="0" xfId="1" applyNumberFormat="1" applyFont="1"/>
    <xf numFmtId="165" fontId="5" fillId="0" borderId="21" xfId="1" applyNumberFormat="1" applyFont="1" applyBorder="1" applyAlignment="1">
      <alignment horizontal="center" wrapText="1"/>
    </xf>
    <xf numFmtId="165" fontId="5" fillId="0" borderId="21" xfId="1" applyNumberFormat="1" applyFont="1" applyBorder="1" applyAlignment="1">
      <alignment horizontal="center"/>
    </xf>
    <xf numFmtId="165" fontId="5" fillId="0" borderId="22" xfId="1" applyNumberFormat="1" applyFont="1" applyBorder="1" applyAlignment="1">
      <alignment horizontal="center"/>
    </xf>
    <xf numFmtId="165" fontId="9" fillId="0" borderId="0" xfId="0" applyNumberFormat="1" applyFont="1" applyAlignment="1">
      <alignment horizontal="left" vertical="center"/>
    </xf>
    <xf numFmtId="165" fontId="5" fillId="0" borderId="8" xfId="1" applyNumberFormat="1" applyFont="1" applyBorder="1" applyAlignment="1">
      <alignment horizontal="center"/>
    </xf>
    <xf numFmtId="165" fontId="5" fillId="0" borderId="1" xfId="1" applyNumberFormat="1" applyFont="1" applyBorder="1" applyAlignment="1">
      <alignment horizontal="center"/>
    </xf>
    <xf numFmtId="165" fontId="5" fillId="0" borderId="7" xfId="1" applyNumberFormat="1" applyFont="1" applyBorder="1" applyAlignment="1">
      <alignment horizontal="center"/>
    </xf>
    <xf numFmtId="169" fontId="9" fillId="0" borderId="0" xfId="0" applyNumberFormat="1" applyFont="1" applyAlignment="1">
      <alignment horizontal="left" vertical="center"/>
    </xf>
    <xf numFmtId="165" fontId="5" fillId="0" borderId="0" xfId="0" applyNumberFormat="1" applyFont="1" applyAlignment="1">
      <alignment horizontal="left"/>
    </xf>
    <xf numFmtId="165" fontId="5" fillId="0" borderId="20" xfId="1" applyNumberFormat="1" applyFont="1" applyBorder="1"/>
    <xf numFmtId="165" fontId="5" fillId="0" borderId="21" xfId="1" applyNumberFormat="1" applyFont="1" applyBorder="1"/>
    <xf numFmtId="165" fontId="5" fillId="0" borderId="14" xfId="1" applyNumberFormat="1" applyFont="1" applyBorder="1"/>
    <xf numFmtId="165" fontId="5" fillId="0" borderId="15" xfId="1" applyNumberFormat="1" applyFont="1" applyBorder="1"/>
    <xf numFmtId="165" fontId="5" fillId="0" borderId="15" xfId="1" applyNumberFormat="1" applyFont="1" applyBorder="1" applyAlignment="1">
      <alignment horizontal="center"/>
    </xf>
    <xf numFmtId="165" fontId="5" fillId="0" borderId="18" xfId="1" applyNumberFormat="1" applyFont="1" applyBorder="1" applyAlignment="1">
      <alignment horizontal="center"/>
    </xf>
    <xf numFmtId="165" fontId="5" fillId="0" borderId="17" xfId="1" applyNumberFormat="1" applyFont="1" applyBorder="1"/>
    <xf numFmtId="165" fontId="5" fillId="0" borderId="18" xfId="1" applyNumberFormat="1" applyFont="1" applyBorder="1"/>
    <xf numFmtId="165" fontId="5" fillId="0" borderId="0" xfId="1" applyNumberFormat="1" applyFont="1" applyAlignment="1">
      <alignment horizontal="left"/>
    </xf>
    <xf numFmtId="165" fontId="5" fillId="0" borderId="26" xfId="1" applyNumberFormat="1" applyFont="1" applyBorder="1" applyAlignment="1">
      <alignment horizontal="left"/>
    </xf>
    <xf numFmtId="165" fontId="5" fillId="0" borderId="27" xfId="1" applyNumberFormat="1" applyFont="1" applyBorder="1" applyAlignment="1">
      <alignment horizontal="left"/>
    </xf>
    <xf numFmtId="165" fontId="5" fillId="0" borderId="14" xfId="1" applyNumberFormat="1" applyFont="1" applyBorder="1" applyAlignment="1">
      <alignment horizontal="left"/>
    </xf>
    <xf numFmtId="165" fontId="5" fillId="0" borderId="15" xfId="1" applyNumberFormat="1" applyFont="1" applyBorder="1" applyAlignment="1">
      <alignment horizontal="left"/>
    </xf>
    <xf numFmtId="165" fontId="5" fillId="0" borderId="17" xfId="1" applyNumberFormat="1" applyFont="1" applyBorder="1" applyAlignment="1">
      <alignment horizontal="left"/>
    </xf>
    <xf numFmtId="165" fontId="5" fillId="0" borderId="18" xfId="1" applyNumberFormat="1" applyFont="1" applyBorder="1" applyAlignment="1">
      <alignment horizontal="left"/>
    </xf>
    <xf numFmtId="168" fontId="8" fillId="0" borderId="0" xfId="1" applyNumberFormat="1" applyFont="1" applyAlignment="1">
      <alignment horizontal="left"/>
    </xf>
    <xf numFmtId="168" fontId="5" fillId="0" borderId="15" xfId="1" applyNumberFormat="1" applyFont="1" applyBorder="1" applyAlignment="1">
      <alignment horizontal="center"/>
    </xf>
    <xf numFmtId="168" fontId="11" fillId="0" borderId="0" xfId="1" applyNumberFormat="1" applyFont="1" applyAlignment="1">
      <alignment vertical="center"/>
    </xf>
    <xf numFmtId="165" fontId="9" fillId="0" borderId="0" xfId="1" applyNumberFormat="1" applyFont="1" applyAlignment="1">
      <alignment vertical="center"/>
    </xf>
    <xf numFmtId="165" fontId="9" fillId="0" borderId="0" xfId="0" applyNumberFormat="1" applyFont="1" applyAlignment="1">
      <alignment vertical="center"/>
    </xf>
    <xf numFmtId="168" fontId="8" fillId="0" borderId="15" xfId="1"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sqref="A1:XFD1"/>
    </sheetView>
  </sheetViews>
  <sheetFormatPr defaultRowHeight="15" x14ac:dyDescent="0.25"/>
  <cols>
    <col min="1" max="2" width="10.140625" bestFit="1" customWidth="1"/>
    <col min="3" max="4" width="9.28515625" bestFit="1" customWidth="1"/>
    <col min="5" max="5" width="10.140625" bestFit="1" customWidth="1"/>
    <col min="6" max="6" width="9.28515625" bestFit="1" customWidth="1"/>
    <col min="7" max="7" width="10.140625" bestFit="1" customWidth="1"/>
    <col min="8" max="8" width="10.7109375" bestFit="1" customWidth="1"/>
  </cols>
  <sheetData>
    <row r="1" spans="1:13" x14ac:dyDescent="0.25">
      <c r="A1" s="110" t="s">
        <v>505</v>
      </c>
      <c r="B1" s="110"/>
      <c r="C1" s="110"/>
      <c r="D1" s="110"/>
      <c r="E1" s="110"/>
      <c r="F1" s="110"/>
      <c r="G1" s="110"/>
      <c r="H1" s="5"/>
      <c r="I1" s="5"/>
      <c r="J1" s="5"/>
      <c r="K1" s="5"/>
      <c r="L1" s="5"/>
      <c r="M1" s="5"/>
    </row>
    <row r="2" spans="1:13" ht="9" customHeight="1" thickBot="1" x14ac:dyDescent="0.3">
      <c r="A2" s="5"/>
      <c r="B2" s="5"/>
      <c r="C2" s="5"/>
      <c r="D2" s="5"/>
      <c r="E2" s="5"/>
      <c r="F2" s="5"/>
      <c r="G2" s="5"/>
      <c r="H2" s="5"/>
      <c r="I2" s="5"/>
      <c r="J2" s="5"/>
      <c r="K2" s="5"/>
      <c r="L2" s="5"/>
      <c r="M2" s="5"/>
    </row>
    <row r="3" spans="1:13" ht="26.25" customHeight="1" x14ac:dyDescent="0.25">
      <c r="A3" s="76" t="s">
        <v>41</v>
      </c>
      <c r="B3" s="111" t="s">
        <v>506</v>
      </c>
      <c r="C3" s="111"/>
      <c r="D3" s="111"/>
      <c r="E3" s="111" t="s">
        <v>504</v>
      </c>
      <c r="F3" s="111"/>
      <c r="G3" s="111"/>
      <c r="H3" s="111" t="s">
        <v>500</v>
      </c>
      <c r="I3" s="111"/>
      <c r="J3" s="111"/>
      <c r="K3" s="112" t="s">
        <v>501</v>
      </c>
      <c r="L3" s="112"/>
      <c r="M3" s="113"/>
    </row>
    <row r="4" spans="1:13" ht="26.25" x14ac:dyDescent="0.25">
      <c r="A4" s="77" t="s">
        <v>35</v>
      </c>
      <c r="B4" s="78" t="s">
        <v>502</v>
      </c>
      <c r="C4" s="78" t="s">
        <v>364</v>
      </c>
      <c r="D4" s="78" t="s">
        <v>5</v>
      </c>
      <c r="E4" s="78" t="s">
        <v>502</v>
      </c>
      <c r="F4" s="78" t="s">
        <v>364</v>
      </c>
      <c r="G4" s="78" t="s">
        <v>5</v>
      </c>
      <c r="H4" s="78" t="s">
        <v>502</v>
      </c>
      <c r="I4" s="78" t="s">
        <v>364</v>
      </c>
      <c r="J4" s="78" t="s">
        <v>5</v>
      </c>
      <c r="K4" s="78" t="s">
        <v>502</v>
      </c>
      <c r="L4" s="78" t="s">
        <v>364</v>
      </c>
      <c r="M4" s="79" t="s">
        <v>5</v>
      </c>
    </row>
    <row r="5" spans="1:13" ht="15.75" thickBot="1" x14ac:dyDescent="0.3">
      <c r="A5" s="80" t="s">
        <v>503</v>
      </c>
      <c r="B5" s="81">
        <v>7448.4009999999998</v>
      </c>
      <c r="C5" s="81">
        <v>4587.585</v>
      </c>
      <c r="D5" s="63">
        <f>C5-B5</f>
        <v>-2860.8159999999998</v>
      </c>
      <c r="E5" s="81">
        <v>7450.8639999999996</v>
      </c>
      <c r="F5" s="81">
        <v>4653.92</v>
      </c>
      <c r="G5" s="81">
        <f>F5-E5</f>
        <v>-2796.9439999999995</v>
      </c>
      <c r="H5" s="82">
        <f>E5-B5</f>
        <v>2.4629999999997381</v>
      </c>
      <c r="I5" s="82">
        <f>F5-C5</f>
        <v>66.335000000000036</v>
      </c>
      <c r="J5" s="82">
        <f t="shared" ref="I5:J7" si="0">G5-D5</f>
        <v>63.872000000000298</v>
      </c>
      <c r="K5" s="81">
        <f t="shared" ref="K5:M7" si="1">H5/B5*100</f>
        <v>3.3067499990934134E-2</v>
      </c>
      <c r="L5" s="81">
        <f t="shared" si="1"/>
        <v>1.4459677586355355</v>
      </c>
      <c r="M5" s="83">
        <f t="shared" si="1"/>
        <v>-2.2326497055385706</v>
      </c>
    </row>
    <row r="6" spans="1:13" ht="15.75" thickBot="1" x14ac:dyDescent="0.3">
      <c r="A6" s="84" t="s">
        <v>16</v>
      </c>
      <c r="B6" s="63">
        <v>7143.3230000000003</v>
      </c>
      <c r="C6" s="63">
        <v>6779.5860000000002</v>
      </c>
      <c r="D6" s="63">
        <f>C6-B6</f>
        <v>-363.73700000000008</v>
      </c>
      <c r="E6" s="63">
        <v>7145.5309999999999</v>
      </c>
      <c r="F6" s="63">
        <v>6862.2070000000003</v>
      </c>
      <c r="G6" s="85">
        <f>F6-E6</f>
        <v>-283.32399999999961</v>
      </c>
      <c r="H6" s="86">
        <f>E6-B6</f>
        <v>2.2079999999996289</v>
      </c>
      <c r="I6" s="86">
        <f t="shared" ref="I6" si="2">F6-C6</f>
        <v>82.621000000000095</v>
      </c>
      <c r="J6" s="86">
        <f t="shared" si="0"/>
        <v>80.413000000000466</v>
      </c>
      <c r="K6" s="85">
        <f t="shared" si="1"/>
        <v>3.0909984050835004E-2</v>
      </c>
      <c r="L6" s="85">
        <f t="shared" si="1"/>
        <v>1.2186732346193423</v>
      </c>
      <c r="M6" s="87">
        <f t="shared" si="1"/>
        <v>-22.107456761341421</v>
      </c>
    </row>
    <row r="7" spans="1:13" ht="15.75" thickBot="1" x14ac:dyDescent="0.3">
      <c r="A7" s="84" t="s">
        <v>18</v>
      </c>
      <c r="B7" s="63">
        <v>7849.3950000000004</v>
      </c>
      <c r="C7" s="63">
        <v>5527.4889999999996</v>
      </c>
      <c r="D7" s="63">
        <f>C7-B7</f>
        <v>-2321.9060000000009</v>
      </c>
      <c r="E7" s="63">
        <v>8118.098</v>
      </c>
      <c r="F7" s="63">
        <v>6368.18</v>
      </c>
      <c r="G7" s="85">
        <f>F7-E7</f>
        <v>-1749.9179999999997</v>
      </c>
      <c r="H7" s="86">
        <f>E7-B7</f>
        <v>268.70299999999952</v>
      </c>
      <c r="I7" s="86">
        <f t="shared" si="0"/>
        <v>840.69100000000071</v>
      </c>
      <c r="J7" s="86">
        <f t="shared" si="0"/>
        <v>571.98800000000119</v>
      </c>
      <c r="K7" s="85">
        <f t="shared" si="1"/>
        <v>3.423231981573096</v>
      </c>
      <c r="L7" s="85">
        <f t="shared" si="1"/>
        <v>15.209274952876447</v>
      </c>
      <c r="M7" s="87">
        <f t="shared" si="1"/>
        <v>-24.634416724880378</v>
      </c>
    </row>
    <row r="12" spans="1:13" x14ac:dyDescent="0.25">
      <c r="A12" s="88"/>
      <c r="B12" s="88"/>
      <c r="C12" s="88"/>
      <c r="D12" s="88"/>
      <c r="E12" s="88"/>
      <c r="F12" s="88"/>
      <c r="G12" s="88"/>
      <c r="H12" s="88"/>
    </row>
    <row r="13" spans="1:13" x14ac:dyDescent="0.25">
      <c r="A13" s="88"/>
      <c r="B13" s="88"/>
      <c r="C13" s="88"/>
      <c r="D13" s="88"/>
      <c r="E13" s="88"/>
      <c r="F13" s="88"/>
      <c r="G13" s="88"/>
      <c r="H13" s="88"/>
    </row>
    <row r="14" spans="1:13" x14ac:dyDescent="0.25">
      <c r="A14" s="88"/>
      <c r="B14" s="88"/>
      <c r="C14" s="88"/>
      <c r="D14" s="88"/>
      <c r="E14" s="88"/>
      <c r="F14" s="88"/>
      <c r="G14" s="88"/>
      <c r="H14" s="88"/>
    </row>
  </sheetData>
  <mergeCells count="5">
    <mergeCell ref="A1:G1"/>
    <mergeCell ref="B3:D3"/>
    <mergeCell ref="E3:G3"/>
    <mergeCell ref="H3:J3"/>
    <mergeCell ref="K3:M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sqref="A1:A1048576"/>
    </sheetView>
  </sheetViews>
  <sheetFormatPr defaultRowHeight="16.5" x14ac:dyDescent="0.3"/>
  <cols>
    <col min="1" max="1" width="18.85546875" style="1" customWidth="1"/>
    <col min="2" max="16384" width="9.140625" style="1"/>
  </cols>
  <sheetData>
    <row r="1" spans="1:5" x14ac:dyDescent="0.3">
      <c r="A1" s="68" t="s">
        <v>402</v>
      </c>
      <c r="B1" s="68"/>
      <c r="C1" s="68"/>
      <c r="D1" s="68"/>
      <c r="E1" s="68"/>
    </row>
    <row r="2" spans="1:5" x14ac:dyDescent="0.3">
      <c r="A2" s="108" t="s">
        <v>362</v>
      </c>
      <c r="B2" s="136" t="s">
        <v>363</v>
      </c>
      <c r="C2" s="136"/>
      <c r="D2" s="136" t="s">
        <v>364</v>
      </c>
      <c r="E2" s="136"/>
    </row>
    <row r="3" spans="1:5" x14ac:dyDescent="0.3">
      <c r="A3" s="41" t="s">
        <v>399</v>
      </c>
      <c r="B3" s="71" t="s">
        <v>400</v>
      </c>
      <c r="C3" s="71" t="s">
        <v>401</v>
      </c>
      <c r="D3" s="71" t="s">
        <v>400</v>
      </c>
      <c r="E3" s="71" t="s">
        <v>401</v>
      </c>
    </row>
    <row r="4" spans="1:5" x14ac:dyDescent="0.3">
      <c r="A4" s="69" t="s">
        <v>404</v>
      </c>
      <c r="B4" s="69">
        <v>5709.7110000000002</v>
      </c>
      <c r="C4" s="69">
        <f>B4/B$8*100</f>
        <v>69.066049113163984</v>
      </c>
      <c r="D4" s="69">
        <v>1641.482</v>
      </c>
      <c r="E4" s="69">
        <f>D4/D$8*100</f>
        <v>27.776486096375226</v>
      </c>
    </row>
    <row r="5" spans="1:5" x14ac:dyDescent="0.3">
      <c r="A5" s="69" t="s">
        <v>405</v>
      </c>
      <c r="B5" s="69">
        <v>2003.231</v>
      </c>
      <c r="C5" s="69">
        <f>B5/B$8*100</f>
        <v>24.231568048017248</v>
      </c>
      <c r="D5" s="69">
        <v>4228.491</v>
      </c>
      <c r="E5" s="69">
        <v>71.5</v>
      </c>
    </row>
    <row r="6" spans="1:5" x14ac:dyDescent="0.3">
      <c r="A6" s="69" t="s">
        <v>403</v>
      </c>
      <c r="B6" s="69">
        <v>551.83100000000002</v>
      </c>
      <c r="C6" s="69">
        <f>B6/B$8*100</f>
        <v>6.6750816193965683</v>
      </c>
      <c r="D6" s="69">
        <v>38.468000000000004</v>
      </c>
      <c r="E6" s="69">
        <f>D6/D$8*100</f>
        <v>0.65093974052433246</v>
      </c>
    </row>
    <row r="7" spans="1:5" x14ac:dyDescent="0.3">
      <c r="A7" s="69" t="s">
        <v>178</v>
      </c>
      <c r="B7" s="69">
        <v>2.2570000000000001</v>
      </c>
      <c r="C7" s="69">
        <f t="shared" ref="C7:E7" si="0">B7/B$8*100</f>
        <v>2.7301219422210882E-2</v>
      </c>
      <c r="D7" s="69">
        <v>1.1689999999999998</v>
      </c>
      <c r="E7" s="69">
        <f t="shared" si="0"/>
        <v>1.9781339208509528E-2</v>
      </c>
    </row>
    <row r="8" spans="1:5" x14ac:dyDescent="0.3">
      <c r="A8" s="70" t="s">
        <v>365</v>
      </c>
      <c r="B8" s="70">
        <f>SUM(B4:B7)</f>
        <v>8267.0299999999988</v>
      </c>
      <c r="C8" s="70">
        <f t="shared" ref="C8:D8" si="1">SUM(C4:C7)</f>
        <v>100.00000000000001</v>
      </c>
      <c r="D8" s="70">
        <f t="shared" si="1"/>
        <v>5909.61</v>
      </c>
      <c r="E8" s="70">
        <v>100</v>
      </c>
    </row>
  </sheetData>
  <sortState ref="A14:E16">
    <sortCondition descending="1" ref="B14:B16"/>
  </sortState>
  <mergeCells count="2">
    <mergeCell ref="B2:C2"/>
    <mergeCell ref="D2:E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87"/>
  <sheetViews>
    <sheetView topLeftCell="T1" workbookViewId="0">
      <selection activeCell="AA9" sqref="AA9"/>
    </sheetView>
  </sheetViews>
  <sheetFormatPr defaultRowHeight="16.5" x14ac:dyDescent="0.3"/>
  <cols>
    <col min="1" max="1" width="9.140625" style="8"/>
    <col min="2" max="2" width="16.7109375" style="8" customWidth="1"/>
    <col min="3" max="3" width="9.140625" style="8"/>
    <col min="4" max="10" width="9.28515625" style="8" bestFit="1" customWidth="1"/>
    <col min="11" max="11" width="9.7109375" style="8" bestFit="1" customWidth="1"/>
    <col min="12" max="16" width="9.28515625" style="8" bestFit="1" customWidth="1"/>
    <col min="17" max="17" width="9.7109375" style="8" bestFit="1" customWidth="1"/>
    <col min="18" max="18" width="9.28515625" style="8" bestFit="1" customWidth="1"/>
    <col min="19" max="23" width="9.140625" style="8"/>
    <col min="24" max="24" width="22.28515625" style="8" customWidth="1"/>
    <col min="25" max="16384" width="9.140625" style="8"/>
  </cols>
  <sheetData>
    <row r="1" spans="2:24" x14ac:dyDescent="0.3">
      <c r="B1" s="38" t="s">
        <v>406</v>
      </c>
      <c r="C1" s="38" t="s">
        <v>407</v>
      </c>
      <c r="R1" s="8" t="s">
        <v>70</v>
      </c>
      <c r="T1" s="137" t="s">
        <v>495</v>
      </c>
      <c r="U1" s="137"/>
      <c r="V1" s="137"/>
      <c r="W1" s="137"/>
      <c r="X1" s="137"/>
    </row>
    <row r="2" spans="2:24" x14ac:dyDescent="0.3">
      <c r="B2" s="38" t="s">
        <v>0</v>
      </c>
      <c r="C2" s="38" t="s">
        <v>408</v>
      </c>
      <c r="D2" s="8" t="s">
        <v>71</v>
      </c>
      <c r="E2" s="8" t="s">
        <v>72</v>
      </c>
      <c r="F2" s="8" t="s">
        <v>73</v>
      </c>
      <c r="G2" s="8" t="s">
        <v>74</v>
      </c>
      <c r="H2" s="8" t="s">
        <v>75</v>
      </c>
      <c r="I2" s="8" t="s">
        <v>76</v>
      </c>
      <c r="J2" s="8" t="s">
        <v>77</v>
      </c>
      <c r="K2" s="8" t="s">
        <v>78</v>
      </c>
      <c r="L2" s="8" t="s">
        <v>79</v>
      </c>
      <c r="M2" s="8" t="s">
        <v>80</v>
      </c>
      <c r="N2" s="8" t="s">
        <v>81</v>
      </c>
      <c r="O2" s="8" t="s">
        <v>82</v>
      </c>
      <c r="P2" s="8" t="s">
        <v>83</v>
      </c>
      <c r="Q2" s="8" t="s">
        <v>84</v>
      </c>
      <c r="R2" s="8" t="s">
        <v>365</v>
      </c>
      <c r="T2" s="7"/>
      <c r="U2" s="7"/>
      <c r="V2" s="7"/>
      <c r="W2" s="7"/>
      <c r="X2" s="7"/>
    </row>
    <row r="3" spans="2:24" x14ac:dyDescent="0.3">
      <c r="B3" s="38" t="s">
        <v>471</v>
      </c>
      <c r="C3" s="38" t="s">
        <v>147</v>
      </c>
      <c r="H3" s="8">
        <v>0.623</v>
      </c>
      <c r="K3" s="8">
        <v>59.161999999999999</v>
      </c>
      <c r="L3" s="8">
        <v>7064.1180000000004</v>
      </c>
      <c r="M3" s="8">
        <v>9.1050000000000004</v>
      </c>
      <c r="R3" s="8">
        <v>7133.0079999999998</v>
      </c>
      <c r="S3" s="8">
        <f>R3/R$87*100</f>
        <v>35.730000714298669</v>
      </c>
      <c r="T3" s="41" t="s">
        <v>493</v>
      </c>
      <c r="U3" s="41" t="s">
        <v>169</v>
      </c>
      <c r="V3" s="71" t="s">
        <v>401</v>
      </c>
      <c r="W3" s="7"/>
      <c r="X3" s="7"/>
    </row>
    <row r="4" spans="2:24" x14ac:dyDescent="0.3">
      <c r="B4" s="38" t="s">
        <v>435</v>
      </c>
      <c r="C4" s="38" t="s">
        <v>111</v>
      </c>
      <c r="D4" s="8">
        <v>0.312</v>
      </c>
      <c r="E4" s="8">
        <v>12.786</v>
      </c>
      <c r="F4" s="8">
        <v>4.1000000000000002E-2</v>
      </c>
      <c r="H4" s="8">
        <v>0.94499999999999995</v>
      </c>
      <c r="I4" s="8">
        <v>0.51100000000000001</v>
      </c>
      <c r="L4" s="8">
        <v>2859.6149999999998</v>
      </c>
      <c r="M4" s="8">
        <v>84.566999999999993</v>
      </c>
      <c r="O4" s="8">
        <v>0.53800000000000003</v>
      </c>
      <c r="R4" s="8">
        <v>2959.3150000000001</v>
      </c>
      <c r="S4" s="8">
        <f t="shared" ref="S4:S67" si="0">R4/R$87*100</f>
        <v>14.823525651987879</v>
      </c>
      <c r="T4" s="72" t="s">
        <v>79</v>
      </c>
      <c r="U4" s="72">
        <v>10933.218000000001</v>
      </c>
      <c r="V4" s="72">
        <v>54.765659445437755</v>
      </c>
    </row>
    <row r="5" spans="2:24" x14ac:dyDescent="0.3">
      <c r="B5" s="38" t="s">
        <v>433</v>
      </c>
      <c r="C5" s="38" t="s">
        <v>109</v>
      </c>
      <c r="E5" s="8">
        <v>0.435</v>
      </c>
      <c r="K5" s="8">
        <v>17.047000000000001</v>
      </c>
      <c r="L5" s="8">
        <v>777.67200000000003</v>
      </c>
      <c r="M5" s="8">
        <v>0.113</v>
      </c>
      <c r="O5" s="8">
        <v>7.0000000000000007E-2</v>
      </c>
      <c r="R5" s="8">
        <v>795.33699999999999</v>
      </c>
      <c r="S5" s="8">
        <f t="shared" si="0"/>
        <v>3.9839281798237378</v>
      </c>
      <c r="T5" s="72" t="s">
        <v>80</v>
      </c>
      <c r="U5" s="72">
        <v>6204.8249999999998</v>
      </c>
      <c r="V5" s="72">
        <v>31.080632698308797</v>
      </c>
    </row>
    <row r="6" spans="2:24" x14ac:dyDescent="0.3">
      <c r="B6" s="38" t="s">
        <v>482</v>
      </c>
      <c r="C6" s="38" t="s">
        <v>158</v>
      </c>
      <c r="D6" s="8">
        <v>0.43099999999999999</v>
      </c>
      <c r="E6" s="8">
        <v>161.06100000000001</v>
      </c>
      <c r="H6" s="8">
        <v>47.051000000000002</v>
      </c>
      <c r="I6" s="8">
        <v>15.375</v>
      </c>
      <c r="L6" s="8">
        <v>4.4329999999999998</v>
      </c>
      <c r="M6" s="8">
        <v>293.61900000000003</v>
      </c>
      <c r="O6" s="8">
        <v>5.423</v>
      </c>
      <c r="P6" s="8">
        <v>8.9999999999999993E-3</v>
      </c>
      <c r="Q6" s="8">
        <v>0.224</v>
      </c>
      <c r="R6" s="8">
        <v>527.625</v>
      </c>
      <c r="S6" s="8">
        <f t="shared" si="0"/>
        <v>2.6429301112352368</v>
      </c>
      <c r="T6" s="72" t="s">
        <v>72</v>
      </c>
      <c r="U6" s="72">
        <v>1771.692</v>
      </c>
      <c r="V6" s="72">
        <v>8.8745949009894893</v>
      </c>
    </row>
    <row r="7" spans="2:24" x14ac:dyDescent="0.3">
      <c r="B7" s="38" t="s">
        <v>479</v>
      </c>
      <c r="C7" s="38" t="s">
        <v>155</v>
      </c>
      <c r="E7" s="8">
        <v>17.437999999999999</v>
      </c>
      <c r="H7" s="8">
        <v>11.452999999999999</v>
      </c>
      <c r="I7" s="8">
        <v>9.1300000000000008</v>
      </c>
      <c r="K7" s="8">
        <v>0.123</v>
      </c>
      <c r="L7" s="8">
        <v>22.702999999999999</v>
      </c>
      <c r="M7" s="8">
        <v>417.79300000000001</v>
      </c>
      <c r="O7" s="8">
        <v>20.247</v>
      </c>
      <c r="P7" s="8">
        <v>0.21199999999999999</v>
      </c>
      <c r="Q7" s="8">
        <v>0.155</v>
      </c>
      <c r="R7" s="8">
        <v>499.255</v>
      </c>
      <c r="S7" s="8">
        <f t="shared" si="0"/>
        <v>2.5008217440127898</v>
      </c>
      <c r="T7" s="72" t="s">
        <v>494</v>
      </c>
      <c r="U7" s="72">
        <v>487.33499999999998</v>
      </c>
      <c r="V7" s="72">
        <v>2.4411131878868972</v>
      </c>
    </row>
    <row r="8" spans="2:24" x14ac:dyDescent="0.3">
      <c r="B8" s="38" t="s">
        <v>418</v>
      </c>
      <c r="C8" s="38" t="s">
        <v>94</v>
      </c>
      <c r="D8" s="8">
        <v>6.0000000000000001E-3</v>
      </c>
      <c r="E8" s="8">
        <v>50.524999999999999</v>
      </c>
      <c r="G8" s="8">
        <v>0.186</v>
      </c>
      <c r="H8" s="8">
        <v>178.56100000000001</v>
      </c>
      <c r="I8" s="8">
        <v>1.625</v>
      </c>
      <c r="K8" s="8">
        <v>5.6180000000000003</v>
      </c>
      <c r="L8" s="8">
        <v>0.254</v>
      </c>
      <c r="M8" s="8">
        <v>88.825999999999993</v>
      </c>
      <c r="O8" s="8">
        <v>0.19500000000000001</v>
      </c>
      <c r="P8" s="8">
        <v>1.0999999999999999E-2</v>
      </c>
      <c r="Q8" s="8">
        <v>0</v>
      </c>
      <c r="R8" s="8">
        <v>325.80599999999998</v>
      </c>
      <c r="S8" s="8">
        <f t="shared" si="0"/>
        <v>1.631997133989306</v>
      </c>
      <c r="T8" s="72" t="s">
        <v>178</v>
      </c>
      <c r="U8" s="72">
        <f>U9-SUM(U4:U7)</f>
        <v>566.5679999999993</v>
      </c>
      <c r="V8" s="72">
        <f>V9-SUM(V4:V7)</f>
        <v>2.8379997673770561</v>
      </c>
    </row>
    <row r="9" spans="2:24" x14ac:dyDescent="0.3">
      <c r="B9" s="38" t="s">
        <v>480</v>
      </c>
      <c r="C9" s="38" t="s">
        <v>156</v>
      </c>
      <c r="D9" s="8">
        <v>1.623</v>
      </c>
      <c r="E9" s="8">
        <v>11.173999999999999</v>
      </c>
      <c r="H9" s="8">
        <v>17.228000000000002</v>
      </c>
      <c r="I9" s="8">
        <v>1.4610000000000001</v>
      </c>
      <c r="L9" s="8">
        <v>12.893000000000001</v>
      </c>
      <c r="M9" s="8">
        <v>196.107</v>
      </c>
      <c r="O9" s="8">
        <v>14.845000000000001</v>
      </c>
      <c r="P9" s="8">
        <v>0.10199999999999999</v>
      </c>
      <c r="Q9" s="8">
        <v>5.2999999999999999E-2</v>
      </c>
      <c r="R9" s="8">
        <v>255.48500000000001</v>
      </c>
      <c r="S9" s="8">
        <f t="shared" si="0"/>
        <v>1.2797517165959431</v>
      </c>
      <c r="T9" s="72" t="s">
        <v>365</v>
      </c>
      <c r="U9" s="72">
        <v>19963.637999999999</v>
      </c>
      <c r="V9" s="72">
        <v>100</v>
      </c>
    </row>
    <row r="10" spans="2:24" x14ac:dyDescent="0.3">
      <c r="B10" s="38" t="s">
        <v>445</v>
      </c>
      <c r="C10" s="38" t="s">
        <v>121</v>
      </c>
      <c r="D10" s="8">
        <v>0</v>
      </c>
      <c r="E10" s="8">
        <v>18.690999999999999</v>
      </c>
      <c r="H10" s="8">
        <v>3.4710000000000001</v>
      </c>
      <c r="I10" s="8">
        <v>10.542999999999999</v>
      </c>
      <c r="L10" s="8">
        <v>2.673</v>
      </c>
      <c r="M10" s="8">
        <v>183.38300000000001</v>
      </c>
      <c r="N10" s="8">
        <v>1E-3</v>
      </c>
      <c r="O10" s="8">
        <v>5.6479999999999997</v>
      </c>
      <c r="P10" s="8">
        <v>0.53400000000000003</v>
      </c>
      <c r="Q10" s="8">
        <v>0.155</v>
      </c>
      <c r="R10" s="8">
        <v>225.1</v>
      </c>
      <c r="S10" s="8">
        <f t="shared" si="0"/>
        <v>1.1275499986525501</v>
      </c>
    </row>
    <row r="11" spans="2:24" x14ac:dyDescent="0.3">
      <c r="B11" s="38" t="s">
        <v>469</v>
      </c>
      <c r="C11" s="38" t="s">
        <v>145</v>
      </c>
      <c r="E11" s="8">
        <v>7.0069999999999997</v>
      </c>
      <c r="H11" s="8">
        <v>14.026</v>
      </c>
      <c r="I11" s="8">
        <v>4.423</v>
      </c>
      <c r="L11" s="8">
        <v>74.337999999999994</v>
      </c>
      <c r="M11" s="8">
        <v>110.97499999999999</v>
      </c>
      <c r="O11" s="8">
        <v>0.312</v>
      </c>
      <c r="R11" s="8">
        <v>211.08199999999999</v>
      </c>
      <c r="S11" s="8">
        <f t="shared" si="0"/>
        <v>1.057332335919936</v>
      </c>
    </row>
    <row r="12" spans="2:24" x14ac:dyDescent="0.3">
      <c r="B12" s="38" t="s">
        <v>419</v>
      </c>
      <c r="C12" s="38" t="s">
        <v>95</v>
      </c>
      <c r="E12" s="8">
        <v>7.0229999999999997</v>
      </c>
      <c r="H12" s="8">
        <v>0.53900000000000003</v>
      </c>
      <c r="I12" s="8">
        <v>0.371</v>
      </c>
      <c r="L12" s="8">
        <v>0.58599999999999997</v>
      </c>
      <c r="M12" s="8">
        <v>201.39400000000001</v>
      </c>
      <c r="Q12" s="8">
        <v>4.0000000000000001E-3</v>
      </c>
      <c r="R12" s="8">
        <v>209.917</v>
      </c>
      <c r="S12" s="8">
        <f t="shared" si="0"/>
        <v>1.0514967261979005</v>
      </c>
    </row>
    <row r="13" spans="2:24" x14ac:dyDescent="0.3">
      <c r="B13" s="38" t="s">
        <v>470</v>
      </c>
      <c r="C13" s="38" t="s">
        <v>146</v>
      </c>
      <c r="E13" s="8">
        <v>11.853999999999999</v>
      </c>
      <c r="H13" s="8">
        <v>9.8420000000000005</v>
      </c>
      <c r="I13" s="8">
        <v>5.407</v>
      </c>
      <c r="L13" s="8">
        <v>1.7450000000000001</v>
      </c>
      <c r="M13" s="8">
        <v>178.672</v>
      </c>
      <c r="O13" s="8">
        <v>0.72199999999999998</v>
      </c>
      <c r="P13" s="8">
        <v>9.5000000000000001E-2</v>
      </c>
      <c r="Q13" s="8">
        <v>9.1999999999999998E-2</v>
      </c>
      <c r="R13" s="8">
        <v>208.42699999999999</v>
      </c>
      <c r="S13" s="8">
        <f t="shared" si="0"/>
        <v>1.0440331566821639</v>
      </c>
    </row>
    <row r="14" spans="2:24" x14ac:dyDescent="0.3">
      <c r="B14" s="38" t="s">
        <v>438</v>
      </c>
      <c r="C14" s="38" t="s">
        <v>114</v>
      </c>
      <c r="E14" s="8">
        <v>26.844000000000001</v>
      </c>
      <c r="H14" s="8">
        <v>5.1669999999999998</v>
      </c>
      <c r="L14" s="8">
        <v>0.28199999999999997</v>
      </c>
      <c r="M14" s="8">
        <v>158.63399999999999</v>
      </c>
      <c r="R14" s="8">
        <v>190.92699999999999</v>
      </c>
      <c r="S14" s="8">
        <f t="shared" si="0"/>
        <v>0.95637378317519084</v>
      </c>
    </row>
    <row r="15" spans="2:24" x14ac:dyDescent="0.3">
      <c r="B15" s="38" t="s">
        <v>429</v>
      </c>
      <c r="C15" s="38" t="s">
        <v>105</v>
      </c>
      <c r="E15" s="8">
        <v>30.841000000000001</v>
      </c>
      <c r="H15" s="8">
        <v>5.3979999999999997</v>
      </c>
      <c r="L15" s="8">
        <v>1.2270000000000001</v>
      </c>
      <c r="M15" s="8">
        <v>91.927999999999997</v>
      </c>
      <c r="O15" s="8">
        <v>44.164999999999999</v>
      </c>
      <c r="P15" s="8">
        <v>3.9209999999999998</v>
      </c>
      <c r="Q15" s="8">
        <v>0.77800000000000002</v>
      </c>
      <c r="R15" s="8">
        <v>178.25800000000001</v>
      </c>
      <c r="S15" s="8">
        <f t="shared" si="0"/>
        <v>0.8929134058632</v>
      </c>
    </row>
    <row r="16" spans="2:24" x14ac:dyDescent="0.3">
      <c r="B16" s="38" t="s">
        <v>434</v>
      </c>
      <c r="C16" s="38" t="s">
        <v>110</v>
      </c>
      <c r="E16" s="8">
        <v>23.475999999999999</v>
      </c>
      <c r="H16" s="8">
        <v>7.9329999999999998</v>
      </c>
      <c r="I16" s="8">
        <v>16.207000000000001</v>
      </c>
      <c r="K16" s="8">
        <v>0.33500000000000002</v>
      </c>
      <c r="L16" s="8">
        <v>4.4749999999999996</v>
      </c>
      <c r="M16" s="8">
        <v>105.03100000000001</v>
      </c>
      <c r="N16" s="8">
        <v>2.492</v>
      </c>
      <c r="O16" s="8">
        <v>4.2000000000000003E-2</v>
      </c>
      <c r="R16" s="8">
        <v>159.99</v>
      </c>
      <c r="S16" s="8">
        <f t="shared" si="0"/>
        <v>0.80140703813603531</v>
      </c>
    </row>
    <row r="17" spans="2:19" x14ac:dyDescent="0.3">
      <c r="B17" s="38" t="s">
        <v>444</v>
      </c>
      <c r="C17" s="38" t="s">
        <v>120</v>
      </c>
      <c r="E17" s="8">
        <v>37.344000000000001</v>
      </c>
      <c r="I17" s="8">
        <v>0.92200000000000004</v>
      </c>
      <c r="L17" s="8">
        <v>0.95699999999999996</v>
      </c>
      <c r="M17" s="8">
        <v>95.453000000000003</v>
      </c>
      <c r="O17" s="8">
        <v>1.4630000000000001</v>
      </c>
      <c r="Q17" s="8">
        <v>8.9999999999999993E-3</v>
      </c>
      <c r="R17" s="8">
        <v>136.149</v>
      </c>
      <c r="S17" s="8">
        <f t="shared" si="0"/>
        <v>0.68198491677719264</v>
      </c>
    </row>
    <row r="18" spans="2:19" x14ac:dyDescent="0.3">
      <c r="B18" s="38" t="s">
        <v>432</v>
      </c>
      <c r="C18" s="38" t="s">
        <v>108</v>
      </c>
      <c r="D18" s="8">
        <v>1.0999999999999999E-2</v>
      </c>
      <c r="E18" s="8">
        <v>1.954</v>
      </c>
      <c r="H18" s="8">
        <v>0.34599999999999997</v>
      </c>
      <c r="I18" s="8">
        <v>0.35099999999999998</v>
      </c>
      <c r="L18" s="8">
        <v>0.92400000000000004</v>
      </c>
      <c r="M18" s="8">
        <v>78.545000000000002</v>
      </c>
      <c r="N18" s="8">
        <v>4.2999999999999997E-2</v>
      </c>
      <c r="O18" s="8">
        <v>7.9560000000000004</v>
      </c>
      <c r="P18" s="8">
        <v>0</v>
      </c>
      <c r="R18" s="8">
        <v>90.129000000000005</v>
      </c>
      <c r="S18" s="8">
        <f t="shared" si="0"/>
        <v>0.45146580998914132</v>
      </c>
    </row>
    <row r="19" spans="2:19" x14ac:dyDescent="0.3">
      <c r="B19" s="38" t="s">
        <v>451</v>
      </c>
      <c r="C19" s="38" t="s">
        <v>127</v>
      </c>
      <c r="E19" s="8">
        <v>23.577999999999999</v>
      </c>
      <c r="H19" s="8">
        <v>1.405</v>
      </c>
      <c r="I19" s="8">
        <v>6.0730000000000004</v>
      </c>
      <c r="L19" s="8">
        <v>0.78800000000000003</v>
      </c>
      <c r="M19" s="8">
        <v>51.703000000000003</v>
      </c>
      <c r="P19" s="8">
        <v>0.11</v>
      </c>
      <c r="Q19" s="8">
        <v>6.0000000000000001E-3</v>
      </c>
      <c r="R19" s="8">
        <v>83.662999999999997</v>
      </c>
      <c r="S19" s="8">
        <f t="shared" si="0"/>
        <v>0.4190769237550791</v>
      </c>
    </row>
    <row r="20" spans="2:19" x14ac:dyDescent="0.3">
      <c r="B20" s="38" t="s">
        <v>422</v>
      </c>
      <c r="C20" s="38" t="s">
        <v>98</v>
      </c>
      <c r="E20" s="8">
        <v>32.139000000000003</v>
      </c>
      <c r="H20" s="8">
        <v>1.7629999999999999</v>
      </c>
      <c r="I20" s="8">
        <v>0.33100000000000002</v>
      </c>
      <c r="K20" s="8">
        <v>1.1639999999999999</v>
      </c>
      <c r="L20" s="8">
        <v>0.16400000000000001</v>
      </c>
      <c r="M20" s="8">
        <v>41.444000000000003</v>
      </c>
      <c r="P20" s="8">
        <v>0.14099999999999999</v>
      </c>
      <c r="R20" s="8">
        <v>77.146000000000001</v>
      </c>
      <c r="S20" s="8">
        <f t="shared" si="0"/>
        <v>0.38643257306108236</v>
      </c>
    </row>
    <row r="21" spans="2:19" x14ac:dyDescent="0.3">
      <c r="B21" s="38" t="s">
        <v>467</v>
      </c>
      <c r="C21" s="38" t="s">
        <v>143</v>
      </c>
      <c r="D21" s="8">
        <v>9.7000000000000003E-2</v>
      </c>
      <c r="E21" s="8">
        <v>1.7609999999999999</v>
      </c>
      <c r="H21" s="8">
        <v>0.112</v>
      </c>
      <c r="L21" s="8">
        <v>25.661000000000001</v>
      </c>
      <c r="M21" s="8">
        <v>35.683</v>
      </c>
      <c r="P21" s="8">
        <v>1.6E-2</v>
      </c>
      <c r="R21" s="8">
        <v>63.329000000000001</v>
      </c>
      <c r="S21" s="8">
        <f t="shared" si="0"/>
        <v>0.31722174084703403</v>
      </c>
    </row>
    <row r="22" spans="2:19" x14ac:dyDescent="0.3">
      <c r="B22" s="38" t="s">
        <v>424</v>
      </c>
      <c r="C22" s="38" t="s">
        <v>100</v>
      </c>
      <c r="D22" s="8">
        <v>0.106</v>
      </c>
      <c r="E22" s="8">
        <v>14.298999999999999</v>
      </c>
      <c r="H22" s="8">
        <v>3.319</v>
      </c>
      <c r="I22" s="8">
        <v>1.131</v>
      </c>
      <c r="L22" s="8">
        <v>10.782999999999999</v>
      </c>
      <c r="M22" s="8">
        <v>27.113</v>
      </c>
      <c r="P22" s="8">
        <v>0.29799999999999999</v>
      </c>
      <c r="Q22" s="8">
        <v>0</v>
      </c>
      <c r="R22" s="8">
        <v>57.048000000000002</v>
      </c>
      <c r="S22" s="8">
        <f t="shared" si="0"/>
        <v>0.28575953941861698</v>
      </c>
    </row>
    <row r="23" spans="2:19" x14ac:dyDescent="0.3">
      <c r="B23" s="38" t="s">
        <v>409</v>
      </c>
      <c r="C23" s="38" t="s">
        <v>85</v>
      </c>
      <c r="H23" s="8">
        <v>0.49299999999999999</v>
      </c>
      <c r="M23" s="8">
        <v>4.7E-2</v>
      </c>
      <c r="N23" s="8">
        <v>52.399000000000001</v>
      </c>
      <c r="R23" s="8">
        <v>52.938000000000002</v>
      </c>
      <c r="S23" s="8">
        <f t="shared" si="0"/>
        <v>0.26517210941212221</v>
      </c>
    </row>
    <row r="24" spans="2:19" x14ac:dyDescent="0.3">
      <c r="B24" s="38" t="s">
        <v>440</v>
      </c>
      <c r="C24" s="38" t="s">
        <v>116</v>
      </c>
      <c r="E24" s="8">
        <v>1.3720000000000001</v>
      </c>
      <c r="H24" s="8">
        <v>27.638000000000002</v>
      </c>
      <c r="M24" s="8">
        <v>20.18</v>
      </c>
      <c r="P24" s="8">
        <v>0.01</v>
      </c>
      <c r="Q24" s="8">
        <v>7.8E-2</v>
      </c>
      <c r="R24" s="8">
        <v>49.277000000000001</v>
      </c>
      <c r="S24" s="8">
        <f t="shared" si="0"/>
        <v>0.24683376847446345</v>
      </c>
    </row>
    <row r="25" spans="2:19" x14ac:dyDescent="0.3">
      <c r="B25" s="38" t="s">
        <v>441</v>
      </c>
      <c r="C25" s="38" t="s">
        <v>117</v>
      </c>
      <c r="E25" s="8">
        <v>12.303000000000001</v>
      </c>
      <c r="H25" s="8">
        <v>6.1740000000000004</v>
      </c>
      <c r="L25" s="8">
        <v>0</v>
      </c>
      <c r="M25" s="8">
        <v>29.24</v>
      </c>
      <c r="O25" s="8">
        <v>0.34200000000000003</v>
      </c>
      <c r="P25" s="8">
        <v>0.245</v>
      </c>
      <c r="Q25" s="8">
        <v>2E-3</v>
      </c>
      <c r="R25" s="8">
        <v>48.307000000000002</v>
      </c>
      <c r="S25" s="8">
        <f t="shared" si="0"/>
        <v>0.24197493462864836</v>
      </c>
    </row>
    <row r="26" spans="2:19" x14ac:dyDescent="0.3">
      <c r="B26" s="38" t="s">
        <v>430</v>
      </c>
      <c r="C26" s="38" t="s">
        <v>106</v>
      </c>
      <c r="E26" s="8">
        <v>24.196999999999999</v>
      </c>
      <c r="H26" s="8">
        <v>0.71899999999999997</v>
      </c>
      <c r="L26" s="8">
        <v>2.0019999999999998</v>
      </c>
      <c r="M26" s="8">
        <v>16.79</v>
      </c>
      <c r="N26" s="8">
        <v>0.18</v>
      </c>
      <c r="P26" s="8">
        <v>3.0000000000000001E-3</v>
      </c>
      <c r="R26" s="8">
        <v>43.890999999999998</v>
      </c>
      <c r="S26" s="8">
        <f t="shared" si="0"/>
        <v>0.2198547178625459</v>
      </c>
    </row>
    <row r="27" spans="2:19" x14ac:dyDescent="0.3">
      <c r="B27" s="38" t="s">
        <v>449</v>
      </c>
      <c r="C27" s="38" t="s">
        <v>125</v>
      </c>
      <c r="E27" s="8">
        <v>17.974</v>
      </c>
      <c r="H27" s="8">
        <v>0.85699999999999998</v>
      </c>
      <c r="I27" s="8">
        <v>1.361</v>
      </c>
      <c r="K27" s="8">
        <v>0.151</v>
      </c>
      <c r="L27" s="8">
        <v>0.29699999999999999</v>
      </c>
      <c r="M27" s="8">
        <v>7.9320000000000004</v>
      </c>
      <c r="N27" s="8">
        <v>0.51200000000000001</v>
      </c>
      <c r="O27" s="8">
        <v>9.8030000000000008</v>
      </c>
      <c r="Q27" s="8">
        <v>0</v>
      </c>
      <c r="R27" s="8">
        <v>38.887</v>
      </c>
      <c r="S27" s="8">
        <f t="shared" si="0"/>
        <v>0.19478914614660917</v>
      </c>
    </row>
    <row r="28" spans="2:19" x14ac:dyDescent="0.3">
      <c r="B28" s="38" t="s">
        <v>472</v>
      </c>
      <c r="C28" s="38" t="s">
        <v>148</v>
      </c>
      <c r="E28" s="8">
        <v>2.1999999999999999E-2</v>
      </c>
      <c r="H28" s="8">
        <v>0.23599999999999999</v>
      </c>
      <c r="L28" s="8">
        <v>0.497</v>
      </c>
      <c r="M28" s="8">
        <v>37.250999999999998</v>
      </c>
      <c r="P28" s="8">
        <v>0.02</v>
      </c>
      <c r="Q28" s="8">
        <v>0.01</v>
      </c>
      <c r="R28" s="8">
        <v>38.036000000000001</v>
      </c>
      <c r="S28" s="8">
        <f t="shared" si="0"/>
        <v>0.1905263960406415</v>
      </c>
    </row>
    <row r="29" spans="2:19" x14ac:dyDescent="0.3">
      <c r="B29" s="38" t="s">
        <v>420</v>
      </c>
      <c r="C29" s="38" t="s">
        <v>96</v>
      </c>
      <c r="E29" s="8">
        <v>2.8570000000000002</v>
      </c>
      <c r="H29" s="8">
        <v>9.2330000000000005</v>
      </c>
      <c r="L29" s="8">
        <v>0.53900000000000003</v>
      </c>
      <c r="M29" s="8">
        <v>8.6669999999999998</v>
      </c>
      <c r="N29" s="8">
        <v>9.6720000000000006</v>
      </c>
      <c r="O29" s="8">
        <v>6.5880000000000001</v>
      </c>
      <c r="R29" s="8">
        <v>37.555</v>
      </c>
      <c r="S29" s="8">
        <f t="shared" si="0"/>
        <v>0.18811701554596411</v>
      </c>
    </row>
    <row r="30" spans="2:19" x14ac:dyDescent="0.3">
      <c r="B30" s="38" t="s">
        <v>436</v>
      </c>
      <c r="C30" s="38" t="s">
        <v>112</v>
      </c>
      <c r="H30" s="8">
        <v>5.3150000000000004</v>
      </c>
      <c r="I30" s="8">
        <v>0.624</v>
      </c>
      <c r="M30" s="8">
        <v>31.51</v>
      </c>
      <c r="O30" s="8">
        <v>4.5999999999999999E-2</v>
      </c>
      <c r="R30" s="8">
        <v>37.494</v>
      </c>
      <c r="S30" s="8">
        <f t="shared" si="0"/>
        <v>0.1878114600154541</v>
      </c>
    </row>
    <row r="31" spans="2:19" x14ac:dyDescent="0.3">
      <c r="B31" s="38" t="s">
        <v>427</v>
      </c>
      <c r="C31" s="38" t="s">
        <v>103</v>
      </c>
      <c r="E31" s="8">
        <v>8.6180000000000003</v>
      </c>
      <c r="H31" s="8">
        <v>1.296</v>
      </c>
      <c r="L31" s="8">
        <v>0.748</v>
      </c>
      <c r="M31" s="8">
        <v>23.12</v>
      </c>
      <c r="P31" s="8">
        <v>2.5999999999999999E-2</v>
      </c>
      <c r="Q31" s="8">
        <v>0</v>
      </c>
      <c r="R31" s="8">
        <v>33.807000000000002</v>
      </c>
      <c r="S31" s="8">
        <f t="shared" si="0"/>
        <v>0.16934288229429928</v>
      </c>
    </row>
    <row r="32" spans="2:19" x14ac:dyDescent="0.3">
      <c r="B32" s="38" t="s">
        <v>446</v>
      </c>
      <c r="C32" s="38" t="s">
        <v>122</v>
      </c>
      <c r="E32" s="8">
        <v>1.7</v>
      </c>
      <c r="H32" s="8">
        <v>7.0999999999999994E-2</v>
      </c>
      <c r="I32" s="8">
        <v>2E-3</v>
      </c>
      <c r="L32" s="8">
        <v>0.26200000000000001</v>
      </c>
      <c r="M32" s="8">
        <v>27.218</v>
      </c>
      <c r="P32" s="8">
        <v>8.7999999999999995E-2</v>
      </c>
      <c r="Q32" s="8">
        <v>1.6E-2</v>
      </c>
      <c r="R32" s="8">
        <v>29.356000000000002</v>
      </c>
      <c r="S32" s="8">
        <f t="shared" si="0"/>
        <v>0.14704734678118289</v>
      </c>
    </row>
    <row r="33" spans="2:19" x14ac:dyDescent="0.3">
      <c r="B33" s="38" t="s">
        <v>426</v>
      </c>
      <c r="C33" s="38" t="s">
        <v>102</v>
      </c>
      <c r="E33" s="8">
        <v>5.665</v>
      </c>
      <c r="L33" s="8">
        <v>0.64100000000000001</v>
      </c>
      <c r="M33" s="8">
        <v>7.0830000000000002</v>
      </c>
      <c r="N33" s="8">
        <v>1.5089999999999999</v>
      </c>
      <c r="O33" s="8">
        <v>10.297000000000001</v>
      </c>
      <c r="P33" s="8">
        <v>2.048</v>
      </c>
      <c r="Q33" s="8">
        <v>7.0000000000000007E-2</v>
      </c>
      <c r="R33" s="8">
        <v>27.314</v>
      </c>
      <c r="S33" s="8">
        <f t="shared" si="0"/>
        <v>0.13681875016968351</v>
      </c>
    </row>
    <row r="34" spans="2:19" x14ac:dyDescent="0.3">
      <c r="B34" s="38" t="s">
        <v>412</v>
      </c>
      <c r="C34" s="38" t="s">
        <v>88</v>
      </c>
      <c r="E34" s="8">
        <v>1.0349999999999999</v>
      </c>
      <c r="H34" s="8">
        <v>4.0019999999999998</v>
      </c>
      <c r="L34" s="8">
        <v>2.3210000000000002</v>
      </c>
      <c r="M34" s="8">
        <v>16.443999999999999</v>
      </c>
      <c r="R34" s="8">
        <v>23.802</v>
      </c>
      <c r="S34" s="8">
        <f t="shared" si="0"/>
        <v>0.11922676618359841</v>
      </c>
    </row>
    <row r="35" spans="2:19" x14ac:dyDescent="0.3">
      <c r="B35" s="38" t="s">
        <v>466</v>
      </c>
      <c r="C35" s="38" t="s">
        <v>142</v>
      </c>
      <c r="E35" s="8">
        <v>0.504</v>
      </c>
      <c r="L35" s="8">
        <v>1.2999999999999999E-2</v>
      </c>
      <c r="M35" s="8">
        <v>19.789000000000001</v>
      </c>
      <c r="O35" s="8">
        <v>0.55000000000000004</v>
      </c>
      <c r="P35" s="8">
        <v>6.0000000000000001E-3</v>
      </c>
      <c r="R35" s="8">
        <v>20.863</v>
      </c>
      <c r="S35" s="8">
        <f t="shared" si="0"/>
        <v>0.10450500054148448</v>
      </c>
    </row>
    <row r="36" spans="2:19" x14ac:dyDescent="0.3">
      <c r="B36" s="38" t="s">
        <v>478</v>
      </c>
      <c r="C36" s="38" t="s">
        <v>154</v>
      </c>
      <c r="E36" s="8">
        <v>6.1509999999999998</v>
      </c>
      <c r="I36" s="8">
        <v>0.54700000000000004</v>
      </c>
      <c r="L36" s="8">
        <v>1.3</v>
      </c>
      <c r="M36" s="8">
        <v>9.4770000000000003</v>
      </c>
      <c r="P36" s="8">
        <v>5.0000000000000001E-3</v>
      </c>
      <c r="R36" s="8">
        <v>17.48</v>
      </c>
      <c r="S36" s="8">
        <f t="shared" si="0"/>
        <v>8.7559191365822214E-2</v>
      </c>
    </row>
    <row r="37" spans="2:19" x14ac:dyDescent="0.3">
      <c r="B37" s="38" t="s">
        <v>428</v>
      </c>
      <c r="C37" s="38" t="s">
        <v>104</v>
      </c>
      <c r="E37" s="8">
        <v>4.4809999999999999</v>
      </c>
      <c r="H37" s="8">
        <v>3.702</v>
      </c>
      <c r="L37" s="8">
        <v>0.63</v>
      </c>
      <c r="M37" s="8">
        <v>5.601</v>
      </c>
      <c r="O37" s="8">
        <v>0.158</v>
      </c>
      <c r="P37" s="8">
        <v>1.756</v>
      </c>
      <c r="Q37" s="8">
        <v>0.27600000000000002</v>
      </c>
      <c r="R37" s="8">
        <v>16.603999999999999</v>
      </c>
      <c r="S37" s="8">
        <f t="shared" si="0"/>
        <v>8.3171213583416004E-2</v>
      </c>
    </row>
    <row r="38" spans="2:19" x14ac:dyDescent="0.3">
      <c r="B38" s="38" t="s">
        <v>453</v>
      </c>
      <c r="C38" s="38" t="s">
        <v>129</v>
      </c>
      <c r="K38" s="8">
        <v>0.13</v>
      </c>
      <c r="L38" s="8">
        <v>16.099</v>
      </c>
      <c r="R38" s="8">
        <v>16.228999999999999</v>
      </c>
      <c r="S38" s="8">
        <f t="shared" si="0"/>
        <v>8.1292798436838024E-2</v>
      </c>
    </row>
    <row r="39" spans="2:19" x14ac:dyDescent="0.3">
      <c r="B39" s="38" t="s">
        <v>431</v>
      </c>
      <c r="C39" s="38" t="s">
        <v>107</v>
      </c>
      <c r="E39" s="8">
        <v>6.5529999999999999</v>
      </c>
      <c r="L39" s="8">
        <v>9.1129999999999995</v>
      </c>
      <c r="M39" s="8">
        <v>0.502</v>
      </c>
      <c r="R39" s="8">
        <v>16.167999999999999</v>
      </c>
      <c r="S39" s="8">
        <f t="shared" si="0"/>
        <v>8.0987242906327986E-2</v>
      </c>
    </row>
    <row r="40" spans="2:19" x14ac:dyDescent="0.3">
      <c r="B40" s="38" t="s">
        <v>411</v>
      </c>
      <c r="C40" s="38" t="s">
        <v>87</v>
      </c>
      <c r="H40" s="8">
        <v>11.147</v>
      </c>
      <c r="I40" s="8">
        <v>0.33600000000000002</v>
      </c>
      <c r="L40" s="8">
        <v>0.75</v>
      </c>
      <c r="M40" s="8">
        <v>3.2450000000000001</v>
      </c>
      <c r="N40" s="8">
        <v>0.61299999999999999</v>
      </c>
      <c r="R40" s="8">
        <v>16.091999999999999</v>
      </c>
      <c r="S40" s="8">
        <f t="shared" si="0"/>
        <v>8.0606550769954849E-2</v>
      </c>
    </row>
    <row r="41" spans="2:19" x14ac:dyDescent="0.3">
      <c r="B41" s="38" t="s">
        <v>488</v>
      </c>
      <c r="C41" s="38" t="s">
        <v>164</v>
      </c>
      <c r="D41" s="8">
        <v>1.2350000000000001</v>
      </c>
      <c r="E41" s="8">
        <v>4.4649999999999999</v>
      </c>
      <c r="H41" s="8">
        <v>1.024</v>
      </c>
      <c r="K41" s="8">
        <v>0.13700000000000001</v>
      </c>
      <c r="L41" s="8">
        <v>3.1269999999999998</v>
      </c>
      <c r="M41" s="8">
        <v>4.6660000000000004</v>
      </c>
      <c r="P41" s="8">
        <v>1.9E-2</v>
      </c>
      <c r="Q41" s="8">
        <v>0</v>
      </c>
      <c r="R41" s="8">
        <v>14.672000000000001</v>
      </c>
      <c r="S41" s="8">
        <f t="shared" si="0"/>
        <v>7.3493618748246184E-2</v>
      </c>
    </row>
    <row r="42" spans="2:19" x14ac:dyDescent="0.3">
      <c r="B42" s="38" t="s">
        <v>485</v>
      </c>
      <c r="C42" s="38" t="s">
        <v>161</v>
      </c>
      <c r="E42" s="8">
        <v>4.3840000000000003</v>
      </c>
      <c r="H42" s="8">
        <v>8.3000000000000004E-2</v>
      </c>
      <c r="L42" s="8">
        <v>0.25600000000000001</v>
      </c>
      <c r="M42" s="8">
        <v>3.7440000000000002</v>
      </c>
      <c r="O42" s="8">
        <v>4.968</v>
      </c>
      <c r="R42" s="8">
        <v>13.433999999999999</v>
      </c>
      <c r="S42" s="8">
        <f t="shared" si="0"/>
        <v>6.7292344211010033E-2</v>
      </c>
    </row>
    <row r="43" spans="2:19" x14ac:dyDescent="0.3">
      <c r="B43" s="38" t="s">
        <v>468</v>
      </c>
      <c r="C43" s="38" t="s">
        <v>144</v>
      </c>
      <c r="E43" s="8">
        <v>0.34399999999999997</v>
      </c>
      <c r="H43" s="8">
        <v>1.587</v>
      </c>
      <c r="I43" s="8">
        <v>1.1719999999999999</v>
      </c>
      <c r="L43" s="8">
        <v>0.16</v>
      </c>
      <c r="M43" s="8">
        <v>9.9809999999999999</v>
      </c>
      <c r="O43" s="8">
        <v>0.15</v>
      </c>
      <c r="R43" s="8">
        <v>13.394</v>
      </c>
      <c r="S43" s="8">
        <f t="shared" si="0"/>
        <v>6.7091979928708384E-2</v>
      </c>
    </row>
    <row r="44" spans="2:19" x14ac:dyDescent="0.3">
      <c r="B44" s="38" t="s">
        <v>416</v>
      </c>
      <c r="C44" s="38" t="s">
        <v>92</v>
      </c>
      <c r="D44" s="8">
        <v>6.0999999999999999E-2</v>
      </c>
      <c r="E44" s="8">
        <v>0.45300000000000001</v>
      </c>
      <c r="H44" s="8">
        <v>2.081</v>
      </c>
      <c r="I44" s="8">
        <v>0.09</v>
      </c>
      <c r="L44" s="8">
        <v>1.4E-2</v>
      </c>
      <c r="M44" s="8">
        <v>10.563000000000001</v>
      </c>
      <c r="R44" s="8">
        <v>13.263</v>
      </c>
      <c r="S44" s="8">
        <f t="shared" si="0"/>
        <v>6.6435786904170471E-2</v>
      </c>
    </row>
    <row r="45" spans="2:19" x14ac:dyDescent="0.3">
      <c r="B45" s="38" t="s">
        <v>462</v>
      </c>
      <c r="C45" s="38" t="s">
        <v>138</v>
      </c>
      <c r="D45" s="8">
        <v>2.5999999999999999E-2</v>
      </c>
      <c r="E45" s="8">
        <v>5.0830000000000002</v>
      </c>
      <c r="H45" s="8">
        <v>0</v>
      </c>
      <c r="I45" s="8">
        <v>0.46800000000000003</v>
      </c>
      <c r="L45" s="8">
        <v>1.2E-2</v>
      </c>
      <c r="M45" s="8">
        <v>4.9930000000000003</v>
      </c>
      <c r="O45" s="8">
        <v>0.75800000000000001</v>
      </c>
      <c r="P45" s="8">
        <v>4.0000000000000001E-3</v>
      </c>
      <c r="Q45" s="8">
        <v>1.7000000000000001E-2</v>
      </c>
      <c r="R45" s="8">
        <v>11.36</v>
      </c>
      <c r="S45" s="8">
        <f t="shared" si="0"/>
        <v>5.6903456173669348E-2</v>
      </c>
    </row>
    <row r="46" spans="2:19" x14ac:dyDescent="0.3">
      <c r="B46" s="38" t="s">
        <v>439</v>
      </c>
      <c r="C46" s="38" t="s">
        <v>115</v>
      </c>
      <c r="E46" s="8">
        <v>1.0960000000000001</v>
      </c>
      <c r="H46" s="8">
        <v>0.34899999999999998</v>
      </c>
      <c r="I46" s="8">
        <v>0.25900000000000001</v>
      </c>
      <c r="M46" s="8">
        <v>9.4320000000000004</v>
      </c>
      <c r="P46" s="8">
        <v>2.5999999999999999E-2</v>
      </c>
      <c r="Q46" s="8">
        <v>2.8000000000000001E-2</v>
      </c>
      <c r="R46" s="8">
        <v>11.191000000000001</v>
      </c>
      <c r="S46" s="8">
        <f t="shared" si="0"/>
        <v>5.6056917080944874E-2</v>
      </c>
    </row>
    <row r="47" spans="2:19" x14ac:dyDescent="0.3">
      <c r="B47" s="38" t="s">
        <v>415</v>
      </c>
      <c r="C47" s="38" t="s">
        <v>91</v>
      </c>
      <c r="D47" s="8">
        <v>1.4999999999999999E-2</v>
      </c>
      <c r="E47" s="8">
        <v>1.01</v>
      </c>
      <c r="H47" s="8">
        <v>3.488</v>
      </c>
      <c r="I47" s="8">
        <v>0.30199999999999999</v>
      </c>
      <c r="L47" s="8">
        <v>3.1619999999999999</v>
      </c>
      <c r="M47" s="8">
        <v>2.8820000000000001</v>
      </c>
      <c r="R47" s="8">
        <v>10.86</v>
      </c>
      <c r="S47" s="8">
        <f t="shared" si="0"/>
        <v>5.4398902644898689E-2</v>
      </c>
    </row>
    <row r="48" spans="2:19" x14ac:dyDescent="0.3">
      <c r="B48" s="38" t="s">
        <v>437</v>
      </c>
      <c r="C48" s="38" t="s">
        <v>113</v>
      </c>
      <c r="E48" s="8">
        <v>8.9990000000000006</v>
      </c>
      <c r="L48" s="8">
        <v>0.22700000000000001</v>
      </c>
      <c r="M48" s="8">
        <v>0.60299999999999998</v>
      </c>
      <c r="R48" s="8">
        <v>9.8290000000000006</v>
      </c>
      <c r="S48" s="8">
        <f t="shared" si="0"/>
        <v>4.9234513268573601E-2</v>
      </c>
    </row>
    <row r="49" spans="2:19" x14ac:dyDescent="0.3">
      <c r="B49" s="38" t="s">
        <v>477</v>
      </c>
      <c r="C49" s="38" t="s">
        <v>153</v>
      </c>
      <c r="E49" s="8">
        <v>0.246</v>
      </c>
      <c r="H49" s="8">
        <v>0</v>
      </c>
      <c r="I49" s="8">
        <v>7.0000000000000001E-3</v>
      </c>
      <c r="L49" s="8">
        <v>0.317</v>
      </c>
      <c r="M49" s="8">
        <v>8.7230000000000008</v>
      </c>
      <c r="P49" s="8">
        <v>0</v>
      </c>
      <c r="Q49" s="8">
        <v>4.2000000000000003E-2</v>
      </c>
      <c r="R49" s="8">
        <v>9.3360000000000003</v>
      </c>
      <c r="S49" s="8">
        <f t="shared" si="0"/>
        <v>4.6765023489205734E-2</v>
      </c>
    </row>
    <row r="50" spans="2:19" x14ac:dyDescent="0.3">
      <c r="B50" s="38" t="s">
        <v>481</v>
      </c>
      <c r="C50" s="38" t="s">
        <v>157</v>
      </c>
      <c r="E50" s="8">
        <v>0.129</v>
      </c>
      <c r="H50" s="8">
        <v>6.0999999999999999E-2</v>
      </c>
      <c r="L50" s="8">
        <v>9.2999999999999999E-2</v>
      </c>
      <c r="M50" s="8">
        <v>5.4420000000000002</v>
      </c>
      <c r="O50" s="8">
        <v>2.0979999999999999</v>
      </c>
      <c r="R50" s="8">
        <v>7.8220000000000001</v>
      </c>
      <c r="S50" s="8">
        <f t="shared" si="0"/>
        <v>3.9181235404088174E-2</v>
      </c>
    </row>
    <row r="51" spans="2:19" x14ac:dyDescent="0.3">
      <c r="B51" s="38" t="s">
        <v>455</v>
      </c>
      <c r="C51" s="38" t="s">
        <v>131</v>
      </c>
      <c r="M51" s="8">
        <v>7.13</v>
      </c>
      <c r="R51" s="8">
        <v>7.13</v>
      </c>
      <c r="S51" s="8">
        <f t="shared" si="0"/>
        <v>3.5714933320269579E-2</v>
      </c>
    </row>
    <row r="52" spans="2:19" x14ac:dyDescent="0.3">
      <c r="B52" s="38" t="s">
        <v>442</v>
      </c>
      <c r="C52" s="38" t="s">
        <v>118</v>
      </c>
      <c r="E52" s="8">
        <v>1.9E-2</v>
      </c>
      <c r="I52" s="8">
        <v>0.39300000000000002</v>
      </c>
      <c r="M52" s="8">
        <v>5.923</v>
      </c>
      <c r="R52" s="8">
        <v>6.335</v>
      </c>
      <c r="S52" s="8">
        <f t="shared" si="0"/>
        <v>3.1732693209524238E-2</v>
      </c>
    </row>
    <row r="53" spans="2:19" x14ac:dyDescent="0.3">
      <c r="B53" s="38" t="s">
        <v>473</v>
      </c>
      <c r="C53" s="38" t="s">
        <v>149</v>
      </c>
      <c r="E53" s="8">
        <v>1.19</v>
      </c>
      <c r="M53" s="8">
        <v>4.7649999999999997</v>
      </c>
      <c r="R53" s="8">
        <v>5.9539999999999997</v>
      </c>
      <c r="S53" s="8">
        <f t="shared" si="0"/>
        <v>2.9824223420600995E-2</v>
      </c>
    </row>
    <row r="54" spans="2:19" x14ac:dyDescent="0.3">
      <c r="B54" s="38" t="s">
        <v>476</v>
      </c>
      <c r="C54" s="38" t="s">
        <v>152</v>
      </c>
      <c r="L54" s="8">
        <v>5.16</v>
      </c>
      <c r="R54" s="8">
        <v>5.16</v>
      </c>
      <c r="S54" s="8">
        <f t="shared" si="0"/>
        <v>2.5846992416913191E-2</v>
      </c>
    </row>
    <row r="55" spans="2:19" x14ac:dyDescent="0.3">
      <c r="B55" s="38" t="s">
        <v>421</v>
      </c>
      <c r="C55" s="38" t="s">
        <v>97</v>
      </c>
      <c r="M55" s="8">
        <v>4.34</v>
      </c>
      <c r="R55" s="8">
        <v>4.34</v>
      </c>
      <c r="S55" s="8">
        <f t="shared" si="0"/>
        <v>2.173952462972931E-2</v>
      </c>
    </row>
    <row r="56" spans="2:19" x14ac:dyDescent="0.3">
      <c r="B56" s="38" t="s">
        <v>443</v>
      </c>
      <c r="C56" s="38" t="s">
        <v>119</v>
      </c>
      <c r="E56" s="8">
        <v>3.6720000000000002</v>
      </c>
      <c r="R56" s="8">
        <v>3.6720000000000002</v>
      </c>
      <c r="S56" s="8">
        <f t="shared" si="0"/>
        <v>1.8393441115291714E-2</v>
      </c>
    </row>
    <row r="57" spans="2:19" x14ac:dyDescent="0.3">
      <c r="B57" s="38" t="s">
        <v>463</v>
      </c>
      <c r="C57" s="38" t="s">
        <v>139</v>
      </c>
      <c r="H57" s="8">
        <v>1E-3</v>
      </c>
      <c r="L57" s="8">
        <v>0.01</v>
      </c>
      <c r="M57" s="8">
        <v>2.762</v>
      </c>
      <c r="P57" s="8">
        <v>9.7000000000000003E-2</v>
      </c>
      <c r="Q57" s="8">
        <v>9.2999999999999999E-2</v>
      </c>
      <c r="R57" s="8">
        <v>2.9620000000000002</v>
      </c>
      <c r="S57" s="8">
        <f t="shared" si="0"/>
        <v>1.4836975104437381E-2</v>
      </c>
    </row>
    <row r="58" spans="2:19" x14ac:dyDescent="0.3">
      <c r="B58" s="38" t="s">
        <v>459</v>
      </c>
      <c r="C58" s="38" t="s">
        <v>135</v>
      </c>
      <c r="M58" s="8">
        <v>2.33</v>
      </c>
      <c r="P58" s="8">
        <v>1.2999999999999999E-2</v>
      </c>
      <c r="Q58" s="8">
        <v>1.7999999999999999E-2</v>
      </c>
      <c r="R58" s="8">
        <v>2.36</v>
      </c>
      <c r="S58" s="8">
        <f t="shared" si="0"/>
        <v>1.1821492655797506E-2</v>
      </c>
    </row>
    <row r="59" spans="2:19" x14ac:dyDescent="0.3">
      <c r="B59" s="38" t="s">
        <v>474</v>
      </c>
      <c r="C59" s="38" t="s">
        <v>150</v>
      </c>
      <c r="I59" s="8">
        <v>1.5629999999999999</v>
      </c>
      <c r="L59" s="8">
        <v>0.78500000000000003</v>
      </c>
      <c r="R59" s="8">
        <v>2.3479999999999999</v>
      </c>
      <c r="S59" s="8">
        <f t="shared" si="0"/>
        <v>1.176138337110701E-2</v>
      </c>
    </row>
    <row r="60" spans="2:19" x14ac:dyDescent="0.3">
      <c r="B60" s="38" t="s">
        <v>465</v>
      </c>
      <c r="C60" s="38" t="s">
        <v>141</v>
      </c>
      <c r="E60" s="8">
        <v>0.91700000000000004</v>
      </c>
      <c r="L60" s="8">
        <v>1.155</v>
      </c>
      <c r="M60" s="8">
        <v>2.7E-2</v>
      </c>
      <c r="R60" s="8">
        <v>2.0979999999999999</v>
      </c>
      <c r="S60" s="8">
        <f t="shared" si="0"/>
        <v>1.0509106606721681E-2</v>
      </c>
    </row>
    <row r="61" spans="2:19" x14ac:dyDescent="0.3">
      <c r="B61" s="38" t="s">
        <v>490</v>
      </c>
      <c r="C61" s="38" t="s">
        <v>166</v>
      </c>
      <c r="E61" s="8">
        <v>0.68200000000000005</v>
      </c>
      <c r="H61" s="8">
        <v>0.59299999999999997</v>
      </c>
      <c r="M61" s="8">
        <v>0.69499999999999995</v>
      </c>
      <c r="P61" s="8">
        <v>0.05</v>
      </c>
      <c r="Q61" s="8">
        <v>1.4E-2</v>
      </c>
      <c r="R61" s="8">
        <v>2.0339999999999998</v>
      </c>
      <c r="S61" s="8">
        <f t="shared" si="0"/>
        <v>1.0188523755039036E-2</v>
      </c>
    </row>
    <row r="62" spans="2:19" x14ac:dyDescent="0.3">
      <c r="B62" s="38" t="s">
        <v>410</v>
      </c>
      <c r="C62" s="38" t="s">
        <v>86</v>
      </c>
      <c r="M62" s="8">
        <v>1.8879999999999999</v>
      </c>
      <c r="R62" s="8">
        <v>1.8879999999999999</v>
      </c>
      <c r="S62" s="8">
        <f t="shared" si="0"/>
        <v>9.4571941246380051E-3</v>
      </c>
    </row>
    <row r="63" spans="2:19" x14ac:dyDescent="0.3">
      <c r="B63" s="38" t="s">
        <v>425</v>
      </c>
      <c r="C63" s="38" t="s">
        <v>101</v>
      </c>
      <c r="L63" s="8">
        <v>1.702</v>
      </c>
      <c r="P63" s="8">
        <v>0.01</v>
      </c>
      <c r="Q63" s="8">
        <v>3.0000000000000001E-3</v>
      </c>
      <c r="R63" s="8">
        <v>1.716</v>
      </c>
      <c r="S63" s="8">
        <f t="shared" si="0"/>
        <v>8.5956277107408982E-3</v>
      </c>
    </row>
    <row r="64" spans="2:19" x14ac:dyDescent="0.3">
      <c r="B64" s="38" t="s">
        <v>417</v>
      </c>
      <c r="C64" s="38" t="s">
        <v>93</v>
      </c>
      <c r="D64" s="8">
        <v>1.4E-2</v>
      </c>
      <c r="E64" s="8">
        <v>0.57299999999999995</v>
      </c>
      <c r="L64" s="8">
        <v>0.13100000000000001</v>
      </c>
      <c r="M64" s="8">
        <v>0.55500000000000005</v>
      </c>
      <c r="P64" s="8">
        <v>1.2999999999999999E-2</v>
      </c>
      <c r="Q64" s="8">
        <v>2E-3</v>
      </c>
      <c r="R64" s="8">
        <v>1.2889999999999999</v>
      </c>
      <c r="S64" s="8">
        <f t="shared" si="0"/>
        <v>6.4567389971707558E-3</v>
      </c>
    </row>
    <row r="65" spans="2:19" x14ac:dyDescent="0.3">
      <c r="B65" s="38" t="s">
        <v>491</v>
      </c>
      <c r="C65" s="38" t="s">
        <v>167</v>
      </c>
      <c r="M65" s="8">
        <v>1.091</v>
      </c>
      <c r="R65" s="8">
        <v>1.091</v>
      </c>
      <c r="S65" s="8">
        <f t="shared" si="0"/>
        <v>5.4649357997775755E-3</v>
      </c>
    </row>
    <row r="66" spans="2:19" x14ac:dyDescent="0.3">
      <c r="B66" s="38" t="s">
        <v>450</v>
      </c>
      <c r="C66" s="38" t="s">
        <v>126</v>
      </c>
      <c r="E66" s="8">
        <v>4.4999999999999998E-2</v>
      </c>
      <c r="I66" s="8">
        <v>0.11899999999999999</v>
      </c>
      <c r="M66" s="8">
        <v>0.152</v>
      </c>
      <c r="O66" s="8">
        <v>0.73799999999999999</v>
      </c>
      <c r="R66" s="8">
        <v>1.054</v>
      </c>
      <c r="S66" s="8">
        <f t="shared" si="0"/>
        <v>5.2795988386485472E-3</v>
      </c>
    </row>
    <row r="67" spans="2:19" x14ac:dyDescent="0.3">
      <c r="B67" s="38" t="s">
        <v>484</v>
      </c>
      <c r="C67" s="38" t="s">
        <v>160</v>
      </c>
      <c r="H67" s="8">
        <v>0.27200000000000002</v>
      </c>
      <c r="M67" s="8">
        <v>0.77100000000000002</v>
      </c>
      <c r="R67" s="8">
        <v>1.044</v>
      </c>
      <c r="S67" s="8">
        <f t="shared" si="0"/>
        <v>5.2295077680731342E-3</v>
      </c>
    </row>
    <row r="68" spans="2:19" x14ac:dyDescent="0.3">
      <c r="B68" s="38" t="s">
        <v>456</v>
      </c>
      <c r="C68" s="38" t="s">
        <v>132</v>
      </c>
      <c r="I68" s="8">
        <v>0.10299999999999999</v>
      </c>
      <c r="M68" s="8">
        <v>0.87</v>
      </c>
      <c r="R68" s="8">
        <v>0.97299999999999998</v>
      </c>
      <c r="S68" s="8">
        <f t="shared" ref="S68:S87" si="1">R68/R$87*100</f>
        <v>4.8738611669877007E-3</v>
      </c>
    </row>
    <row r="69" spans="2:19" x14ac:dyDescent="0.3">
      <c r="B69" s="38" t="s">
        <v>448</v>
      </c>
      <c r="C69" s="38" t="s">
        <v>124</v>
      </c>
      <c r="E69" s="8">
        <v>8.4000000000000005E-2</v>
      </c>
      <c r="L69" s="8">
        <v>2.5999999999999999E-2</v>
      </c>
      <c r="M69" s="8">
        <v>0.76500000000000001</v>
      </c>
      <c r="Q69" s="8">
        <v>1.2E-2</v>
      </c>
      <c r="R69" s="8">
        <v>0.88600000000000001</v>
      </c>
      <c r="S69" s="8">
        <f t="shared" si="1"/>
        <v>4.4380688529816062E-3</v>
      </c>
    </row>
    <row r="70" spans="2:19" x14ac:dyDescent="0.3">
      <c r="B70" s="38" t="s">
        <v>454</v>
      </c>
      <c r="C70" s="38" t="s">
        <v>130</v>
      </c>
      <c r="I70" s="8">
        <v>0.86099999999999999</v>
      </c>
      <c r="R70" s="8">
        <v>0.86099999999999999</v>
      </c>
      <c r="S70" s="8">
        <f t="shared" si="1"/>
        <v>4.3128411765430731E-3</v>
      </c>
    </row>
    <row r="71" spans="2:19" x14ac:dyDescent="0.3">
      <c r="B71" s="38" t="s">
        <v>452</v>
      </c>
      <c r="C71" s="38" t="s">
        <v>128</v>
      </c>
      <c r="E71" s="8">
        <v>0.30099999999999999</v>
      </c>
      <c r="M71" s="8">
        <v>0.503</v>
      </c>
      <c r="R71" s="8">
        <v>0.80300000000000005</v>
      </c>
      <c r="S71" s="8">
        <f t="shared" si="1"/>
        <v>4.0223129672056768E-3</v>
      </c>
    </row>
    <row r="72" spans="2:19" x14ac:dyDescent="0.3">
      <c r="B72" s="38" t="s">
        <v>413</v>
      </c>
      <c r="C72" s="38" t="s">
        <v>89</v>
      </c>
      <c r="L72" s="8">
        <v>3.0000000000000001E-3</v>
      </c>
      <c r="M72" s="8">
        <v>0.53100000000000003</v>
      </c>
      <c r="R72" s="8">
        <v>0.53400000000000003</v>
      </c>
      <c r="S72" s="8">
        <f t="shared" si="1"/>
        <v>2.6748631687270631E-3</v>
      </c>
    </row>
    <row r="73" spans="2:19" x14ac:dyDescent="0.3">
      <c r="B73" s="38" t="s">
        <v>423</v>
      </c>
      <c r="C73" s="38" t="s">
        <v>99</v>
      </c>
      <c r="E73" s="8">
        <v>0.36399999999999999</v>
      </c>
      <c r="H73" s="8">
        <v>6.2E-2</v>
      </c>
      <c r="M73" s="8">
        <v>4.8000000000000001E-2</v>
      </c>
      <c r="R73" s="8">
        <v>0.47399999999999998</v>
      </c>
      <c r="S73" s="8">
        <f t="shared" si="1"/>
        <v>2.3743167452745838E-3</v>
      </c>
    </row>
    <row r="74" spans="2:19" x14ac:dyDescent="0.3">
      <c r="B74" s="38" t="s">
        <v>489</v>
      </c>
      <c r="C74" s="38" t="s">
        <v>165</v>
      </c>
      <c r="M74" s="8">
        <v>0.29099999999999998</v>
      </c>
      <c r="P74" s="8">
        <v>0.105</v>
      </c>
      <c r="R74" s="8">
        <v>0.39600000000000002</v>
      </c>
      <c r="S74" s="8">
        <f t="shared" si="1"/>
        <v>1.9836063947863613E-3</v>
      </c>
    </row>
    <row r="75" spans="2:19" x14ac:dyDescent="0.3">
      <c r="B75" s="38" t="s">
        <v>414</v>
      </c>
      <c r="C75" s="38" t="s">
        <v>90</v>
      </c>
      <c r="M75" s="8">
        <v>0.33800000000000002</v>
      </c>
      <c r="R75" s="8">
        <v>0.33800000000000002</v>
      </c>
      <c r="S75" s="8">
        <f t="shared" si="1"/>
        <v>1.6930781854489648E-3</v>
      </c>
    </row>
    <row r="76" spans="2:19" x14ac:dyDescent="0.3">
      <c r="B76" s="38" t="s">
        <v>464</v>
      </c>
      <c r="C76" s="38" t="s">
        <v>140</v>
      </c>
      <c r="E76" s="8">
        <v>6.7000000000000004E-2</v>
      </c>
      <c r="L76" s="8">
        <v>1E-3</v>
      </c>
      <c r="M76" s="8">
        <v>7.2999999999999995E-2</v>
      </c>
      <c r="P76" s="8">
        <v>6.0000000000000001E-3</v>
      </c>
      <c r="R76" s="8">
        <v>0.14699999999999999</v>
      </c>
      <c r="S76" s="8">
        <f t="shared" si="1"/>
        <v>7.3633873745857338E-4</v>
      </c>
    </row>
    <row r="77" spans="2:19" x14ac:dyDescent="0.3">
      <c r="B77" s="38" t="s">
        <v>461</v>
      </c>
      <c r="C77" s="38" t="s">
        <v>137</v>
      </c>
      <c r="M77" s="8">
        <v>7.5999999999999998E-2</v>
      </c>
      <c r="P77" s="8">
        <v>1.2E-2</v>
      </c>
      <c r="Q77" s="8">
        <v>2.8000000000000001E-2</v>
      </c>
      <c r="R77" s="8">
        <v>0.11700000000000001</v>
      </c>
      <c r="S77" s="8">
        <f t="shared" si="1"/>
        <v>5.8606552573233395E-4</v>
      </c>
    </row>
    <row r="78" spans="2:19" x14ac:dyDescent="0.3">
      <c r="B78" s="38" t="s">
        <v>483</v>
      </c>
      <c r="C78" s="38" t="s">
        <v>159</v>
      </c>
      <c r="L78" s="8">
        <v>7.0999999999999994E-2</v>
      </c>
      <c r="O78" s="8">
        <v>3.9E-2</v>
      </c>
      <c r="R78" s="8">
        <v>0.11</v>
      </c>
      <c r="S78" s="8">
        <f t="shared" si="1"/>
        <v>5.5100177632954478E-4</v>
      </c>
    </row>
    <row r="79" spans="2:19" x14ac:dyDescent="0.3">
      <c r="B79" s="38" t="s">
        <v>447</v>
      </c>
      <c r="C79" s="38" t="s">
        <v>123</v>
      </c>
      <c r="O79" s="8">
        <v>8.8999999999999996E-2</v>
      </c>
      <c r="R79" s="8">
        <v>8.8999999999999996E-2</v>
      </c>
      <c r="S79" s="8">
        <f t="shared" si="1"/>
        <v>4.4581052812117715E-4</v>
      </c>
    </row>
    <row r="80" spans="2:19" x14ac:dyDescent="0.3">
      <c r="B80" s="38" t="s">
        <v>460</v>
      </c>
      <c r="C80" s="38" t="s">
        <v>136</v>
      </c>
      <c r="H80" s="8">
        <v>0</v>
      </c>
      <c r="L80" s="8">
        <v>1E-3</v>
      </c>
      <c r="M80" s="8">
        <v>8.1000000000000003E-2</v>
      </c>
      <c r="Q80" s="8">
        <v>5.0000000000000001E-3</v>
      </c>
      <c r="R80" s="8">
        <v>8.7999999999999995E-2</v>
      </c>
      <c r="S80" s="8">
        <f t="shared" si="1"/>
        <v>4.4080142106363578E-4</v>
      </c>
    </row>
    <row r="81" spans="2:19" x14ac:dyDescent="0.3">
      <c r="B81" s="38" t="s">
        <v>475</v>
      </c>
      <c r="C81" s="38" t="s">
        <v>151</v>
      </c>
      <c r="M81" s="8">
        <v>7.2999999999999995E-2</v>
      </c>
      <c r="R81" s="8">
        <v>7.2999999999999995E-2</v>
      </c>
      <c r="S81" s="8">
        <f t="shared" si="1"/>
        <v>3.6566481520051606E-4</v>
      </c>
    </row>
    <row r="82" spans="2:19" x14ac:dyDescent="0.3">
      <c r="B82" s="38" t="s">
        <v>487</v>
      </c>
      <c r="C82" s="38" t="s">
        <v>163</v>
      </c>
      <c r="L82" s="8">
        <v>3.9E-2</v>
      </c>
      <c r="R82" s="8">
        <v>3.9E-2</v>
      </c>
      <c r="S82" s="8">
        <f t="shared" si="1"/>
        <v>1.9535517524411133E-4</v>
      </c>
    </row>
    <row r="83" spans="2:19" x14ac:dyDescent="0.3">
      <c r="B83" s="38" t="s">
        <v>458</v>
      </c>
      <c r="C83" s="38" t="s">
        <v>134</v>
      </c>
      <c r="M83" s="8">
        <v>0.01</v>
      </c>
      <c r="R83" s="8">
        <v>0.01</v>
      </c>
      <c r="S83" s="8">
        <f t="shared" si="1"/>
        <v>5.0091070575413168E-5</v>
      </c>
    </row>
    <row r="84" spans="2:19" x14ac:dyDescent="0.3">
      <c r="B84" s="38" t="s">
        <v>457</v>
      </c>
      <c r="C84" s="38" t="s">
        <v>133</v>
      </c>
      <c r="M84" s="8">
        <v>2E-3</v>
      </c>
      <c r="P84" s="8">
        <v>1E-3</v>
      </c>
      <c r="Q84" s="8">
        <v>6.0000000000000001E-3</v>
      </c>
      <c r="R84" s="8">
        <v>8.9999999999999993E-3</v>
      </c>
      <c r="S84" s="8">
        <f t="shared" si="1"/>
        <v>4.5081963517871843E-5</v>
      </c>
    </row>
    <row r="85" spans="2:19" x14ac:dyDescent="0.3">
      <c r="B85" s="38" t="s">
        <v>486</v>
      </c>
      <c r="C85" s="38" t="s">
        <v>162</v>
      </c>
      <c r="M85" s="8">
        <v>3.0000000000000001E-3</v>
      </c>
      <c r="Q85" s="8">
        <v>2E-3</v>
      </c>
      <c r="R85" s="8">
        <v>5.0000000000000001E-3</v>
      </c>
      <c r="S85" s="8">
        <f t="shared" si="1"/>
        <v>2.5045535287706584E-5</v>
      </c>
    </row>
    <row r="86" spans="2:19" x14ac:dyDescent="0.3">
      <c r="B86" s="38" t="s">
        <v>492</v>
      </c>
      <c r="C86" s="38" t="s">
        <v>168</v>
      </c>
      <c r="D86" s="8">
        <v>8.2000000000000003E-2</v>
      </c>
      <c r="E86" s="8">
        <v>1153.9100000000001</v>
      </c>
      <c r="H86" s="8">
        <v>97.671000000000006</v>
      </c>
      <c r="I86" s="8">
        <v>70.891999999999996</v>
      </c>
      <c r="J86" s="8">
        <v>1.395</v>
      </c>
      <c r="K86" s="8">
        <v>50.94</v>
      </c>
      <c r="L86" s="8">
        <v>15.260999999999999</v>
      </c>
      <c r="M86" s="8">
        <v>3393.5239999999999</v>
      </c>
      <c r="N86" s="8">
        <v>0.90400000000000003</v>
      </c>
      <c r="O86" s="8">
        <v>16.634</v>
      </c>
      <c r="P86" s="8">
        <v>22.568000000000001</v>
      </c>
      <c r="Q86" s="8">
        <v>15.17</v>
      </c>
      <c r="R86" s="8">
        <v>4838.951</v>
      </c>
      <c r="S86" s="8">
        <f t="shared" si="1"/>
        <v>24.238823605196611</v>
      </c>
    </row>
    <row r="87" spans="2:19" x14ac:dyDescent="0.3">
      <c r="B87" s="38"/>
      <c r="C87" s="38" t="s">
        <v>365</v>
      </c>
      <c r="D87" s="8">
        <v>4.0179999999999998</v>
      </c>
      <c r="E87" s="8">
        <v>1771.692</v>
      </c>
      <c r="F87" s="8">
        <v>4.1000000000000002E-2</v>
      </c>
      <c r="G87" s="8">
        <v>0.186</v>
      </c>
      <c r="H87" s="8">
        <v>487.33499999999998</v>
      </c>
      <c r="I87" s="8">
        <v>152.958</v>
      </c>
      <c r="J87" s="8">
        <v>1.395</v>
      </c>
      <c r="K87" s="8">
        <v>134.80799999999999</v>
      </c>
      <c r="L87" s="8">
        <v>10933.218000000001</v>
      </c>
      <c r="M87" s="8">
        <v>6204.8249999999998</v>
      </c>
      <c r="N87" s="8">
        <v>68.323999999999998</v>
      </c>
      <c r="O87" s="8">
        <v>154.88499999999999</v>
      </c>
      <c r="P87" s="8">
        <v>32.581000000000003</v>
      </c>
      <c r="Q87" s="8">
        <v>17.37</v>
      </c>
      <c r="R87" s="8">
        <v>19963.637999999999</v>
      </c>
      <c r="S87" s="8">
        <f t="shared" si="1"/>
        <v>100</v>
      </c>
    </row>
  </sheetData>
  <mergeCells count="1">
    <mergeCell ref="T1:X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workbookViewId="0">
      <selection activeCell="H10" sqref="H10"/>
    </sheetView>
  </sheetViews>
  <sheetFormatPr defaultRowHeight="16.5" x14ac:dyDescent="0.3"/>
  <cols>
    <col min="1" max="16384" width="9.140625" style="8"/>
  </cols>
  <sheetData>
    <row r="1" spans="1:9" x14ac:dyDescent="0.3">
      <c r="A1" s="138" t="s">
        <v>497</v>
      </c>
      <c r="B1" s="138"/>
      <c r="C1" s="138"/>
      <c r="D1" s="138"/>
      <c r="E1" s="138"/>
      <c r="F1" s="138"/>
      <c r="H1" s="139"/>
      <c r="I1" s="139"/>
    </row>
    <row r="2" spans="1:9" x14ac:dyDescent="0.3">
      <c r="A2" s="7"/>
      <c r="B2" s="7"/>
      <c r="C2" s="7"/>
      <c r="D2" s="7"/>
      <c r="E2" s="7"/>
      <c r="F2" s="7"/>
      <c r="H2" s="7"/>
      <c r="I2" s="7"/>
    </row>
    <row r="3" spans="1:9" x14ac:dyDescent="0.3">
      <c r="A3" s="73" t="s">
        <v>368</v>
      </c>
      <c r="B3" s="73" t="s">
        <v>496</v>
      </c>
      <c r="C3" s="73" t="s">
        <v>367</v>
      </c>
      <c r="D3" s="40" t="s">
        <v>169</v>
      </c>
      <c r="E3" s="40" t="s">
        <v>401</v>
      </c>
      <c r="F3" s="5"/>
      <c r="H3" s="7"/>
      <c r="I3" s="7"/>
    </row>
    <row r="4" spans="1:9" x14ac:dyDescent="0.3">
      <c r="A4" s="75">
        <v>1</v>
      </c>
      <c r="B4" s="72" t="s">
        <v>471</v>
      </c>
      <c r="C4" s="72" t="s">
        <v>147</v>
      </c>
      <c r="D4" s="72">
        <v>7133.0079999999998</v>
      </c>
      <c r="E4" s="72">
        <v>35.730000714298669</v>
      </c>
    </row>
    <row r="5" spans="1:9" x14ac:dyDescent="0.3">
      <c r="A5" s="75">
        <v>2</v>
      </c>
      <c r="B5" s="72" t="s">
        <v>492</v>
      </c>
      <c r="C5" s="72" t="s">
        <v>168</v>
      </c>
      <c r="D5" s="72">
        <v>4838.951</v>
      </c>
      <c r="E5" s="72">
        <v>24.238823605196611</v>
      </c>
    </row>
    <row r="6" spans="1:9" x14ac:dyDescent="0.3">
      <c r="A6" s="75">
        <v>3</v>
      </c>
      <c r="B6" s="72" t="s">
        <v>435</v>
      </c>
      <c r="C6" s="72" t="s">
        <v>111</v>
      </c>
      <c r="D6" s="72">
        <v>2959.3150000000001</v>
      </c>
      <c r="E6" s="72">
        <v>14.823525651987879</v>
      </c>
    </row>
    <row r="7" spans="1:9" x14ac:dyDescent="0.3">
      <c r="A7" s="75">
        <v>4</v>
      </c>
      <c r="B7" s="72" t="s">
        <v>433</v>
      </c>
      <c r="C7" s="72" t="s">
        <v>109</v>
      </c>
      <c r="D7" s="72">
        <v>795.33699999999999</v>
      </c>
      <c r="E7" s="72">
        <v>3.9839281798237378</v>
      </c>
    </row>
    <row r="8" spans="1:9" x14ac:dyDescent="0.3">
      <c r="A8" s="75">
        <v>5</v>
      </c>
      <c r="B8" s="72" t="s">
        <v>482</v>
      </c>
      <c r="C8" s="72" t="s">
        <v>158</v>
      </c>
      <c r="D8" s="72">
        <v>527.625</v>
      </c>
      <c r="E8" s="72">
        <v>2.6429301112352368</v>
      </c>
    </row>
    <row r="9" spans="1:9" x14ac:dyDescent="0.3">
      <c r="A9" s="75">
        <v>6</v>
      </c>
      <c r="B9" s="72" t="s">
        <v>479</v>
      </c>
      <c r="C9" s="72" t="s">
        <v>155</v>
      </c>
      <c r="D9" s="72">
        <v>499.255</v>
      </c>
      <c r="E9" s="72">
        <v>2.5008217440127898</v>
      </c>
    </row>
    <row r="10" spans="1:9" x14ac:dyDescent="0.3">
      <c r="A10" s="75">
        <v>7</v>
      </c>
      <c r="B10" s="72" t="s">
        <v>418</v>
      </c>
      <c r="C10" s="72" t="s">
        <v>94</v>
      </c>
      <c r="D10" s="72">
        <v>325.80599999999998</v>
      </c>
      <c r="E10" s="72">
        <v>1.631997133989306</v>
      </c>
    </row>
    <row r="11" spans="1:9" x14ac:dyDescent="0.3">
      <c r="A11" s="75">
        <v>8</v>
      </c>
      <c r="B11" s="72" t="s">
        <v>480</v>
      </c>
      <c r="C11" s="72" t="s">
        <v>156</v>
      </c>
      <c r="D11" s="72">
        <v>255.48500000000001</v>
      </c>
      <c r="E11" s="72">
        <v>1.2797517165959431</v>
      </c>
    </row>
    <row r="12" spans="1:9" x14ac:dyDescent="0.3">
      <c r="A12" s="75">
        <v>9</v>
      </c>
      <c r="B12" s="72" t="s">
        <v>445</v>
      </c>
      <c r="C12" s="72" t="s">
        <v>121</v>
      </c>
      <c r="D12" s="72">
        <v>225.1</v>
      </c>
      <c r="E12" s="72">
        <v>1.1275499986525501</v>
      </c>
    </row>
    <row r="13" spans="1:9" x14ac:dyDescent="0.3">
      <c r="A13" s="75">
        <v>10</v>
      </c>
      <c r="B13" s="72" t="s">
        <v>469</v>
      </c>
      <c r="C13" s="72" t="s">
        <v>145</v>
      </c>
      <c r="D13" s="72">
        <v>211.08199999999999</v>
      </c>
      <c r="E13" s="72">
        <v>1.057332335919936</v>
      </c>
    </row>
    <row r="14" spans="1:9" x14ac:dyDescent="0.3">
      <c r="A14" s="75">
        <v>11</v>
      </c>
      <c r="B14" s="72" t="s">
        <v>419</v>
      </c>
      <c r="C14" s="72" t="s">
        <v>95</v>
      </c>
      <c r="D14" s="72">
        <v>209.917</v>
      </c>
      <c r="E14" s="72">
        <v>1.0514967261979005</v>
      </c>
    </row>
    <row r="15" spans="1:9" x14ac:dyDescent="0.3">
      <c r="A15" s="75">
        <v>12</v>
      </c>
      <c r="B15" s="72" t="s">
        <v>470</v>
      </c>
      <c r="C15" s="72" t="s">
        <v>146</v>
      </c>
      <c r="D15" s="72">
        <v>208.42699999999999</v>
      </c>
      <c r="E15" s="72">
        <v>1.0440331566821639</v>
      </c>
    </row>
    <row r="16" spans="1:9" x14ac:dyDescent="0.3">
      <c r="A16" s="75">
        <v>13</v>
      </c>
      <c r="B16" s="72" t="s">
        <v>438</v>
      </c>
      <c r="C16" s="72" t="s">
        <v>114</v>
      </c>
      <c r="D16" s="72">
        <v>190.92699999999999</v>
      </c>
      <c r="E16" s="72">
        <v>0.95637378317519084</v>
      </c>
    </row>
    <row r="17" spans="1:5" x14ac:dyDescent="0.3">
      <c r="A17" s="140" t="s">
        <v>498</v>
      </c>
      <c r="B17" s="140"/>
      <c r="C17" s="140"/>
      <c r="D17" s="72">
        <f>D18-SUM(D4:D16)</f>
        <v>1583.4030000000021</v>
      </c>
      <c r="E17" s="72">
        <f>E18-SUM(E4:E16)</f>
        <v>7.9314351422320897</v>
      </c>
    </row>
    <row r="18" spans="1:5" x14ac:dyDescent="0.3">
      <c r="A18" s="140" t="s">
        <v>499</v>
      </c>
      <c r="B18" s="140"/>
      <c r="C18" s="140"/>
      <c r="D18" s="74">
        <v>19963.637999999999</v>
      </c>
      <c r="E18" s="74">
        <v>100</v>
      </c>
    </row>
  </sheetData>
  <mergeCells count="4">
    <mergeCell ref="A1:F1"/>
    <mergeCell ref="H1:I1"/>
    <mergeCell ref="A17:C17"/>
    <mergeCell ref="A18:C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opLeftCell="A19" workbookViewId="0">
      <selection activeCell="A3" sqref="A2:XFD3"/>
    </sheetView>
  </sheetViews>
  <sheetFormatPr defaultRowHeight="16.5" x14ac:dyDescent="0.3"/>
  <cols>
    <col min="1" max="1" width="9.140625" style="3"/>
    <col min="2" max="2" width="9.7109375" style="1" bestFit="1" customWidth="1"/>
    <col min="3" max="3" width="11.5703125" style="1" customWidth="1"/>
    <col min="4" max="5" width="9.140625" style="1"/>
    <col min="6" max="6" width="11.28515625" style="1" customWidth="1"/>
    <col min="7" max="7" width="9.140625" style="1"/>
    <col min="8" max="8" width="11.140625" style="1" customWidth="1"/>
    <col min="9" max="9" width="10.7109375" style="1" customWidth="1"/>
    <col min="10" max="16384" width="9.140625" style="1"/>
  </cols>
  <sheetData>
    <row r="1" spans="1:9" x14ac:dyDescent="0.3">
      <c r="A1" s="2" t="s">
        <v>13</v>
      </c>
      <c r="C1" s="2"/>
      <c r="D1" s="2"/>
      <c r="E1" s="2"/>
      <c r="F1" s="2"/>
      <c r="G1" s="2"/>
      <c r="H1" s="2"/>
      <c r="I1" s="3"/>
    </row>
    <row r="2" spans="1:9" ht="12" customHeight="1" x14ac:dyDescent="0.3">
      <c r="A2" s="94" t="s">
        <v>6</v>
      </c>
      <c r="B2" s="94" t="s">
        <v>7</v>
      </c>
      <c r="C2" s="94" t="s">
        <v>8</v>
      </c>
      <c r="D2" s="94" t="s">
        <v>9</v>
      </c>
      <c r="E2" s="94" t="s">
        <v>10</v>
      </c>
      <c r="F2" s="94" t="s">
        <v>11</v>
      </c>
      <c r="G2" s="94" t="s">
        <v>12</v>
      </c>
      <c r="H2" s="94" t="s">
        <v>1</v>
      </c>
      <c r="I2" s="94" t="s">
        <v>5</v>
      </c>
    </row>
    <row r="3" spans="1:9" ht="12" customHeight="1" x14ac:dyDescent="0.3">
      <c r="A3" s="95" t="s">
        <v>14</v>
      </c>
      <c r="B3" s="96">
        <v>7288.549</v>
      </c>
      <c r="C3" s="96">
        <v>6974.5290000000005</v>
      </c>
      <c r="D3" s="96">
        <v>312.16300000000001</v>
      </c>
      <c r="E3" s="96">
        <v>1.857</v>
      </c>
      <c r="F3" s="96">
        <v>8446.2759999999998</v>
      </c>
      <c r="G3" s="96">
        <v>1.2E-2</v>
      </c>
      <c r="H3" s="96">
        <v>8446.2880000000005</v>
      </c>
      <c r="I3" s="96">
        <v>1157.7390000000005</v>
      </c>
    </row>
    <row r="4" spans="1:9" ht="12" customHeight="1" x14ac:dyDescent="0.3">
      <c r="A4" s="95" t="s">
        <v>15</v>
      </c>
      <c r="B4" s="96">
        <v>8277.2389999999996</v>
      </c>
      <c r="C4" s="96">
        <v>7936.7869999999994</v>
      </c>
      <c r="D4" s="96">
        <v>338.21300000000002</v>
      </c>
      <c r="E4" s="96">
        <v>2.2389999999999999</v>
      </c>
      <c r="F4" s="96">
        <v>8842.9490000000005</v>
      </c>
      <c r="G4" s="96">
        <v>6.9000000000000006E-2</v>
      </c>
      <c r="H4" s="96">
        <v>8843.018</v>
      </c>
      <c r="I4" s="96">
        <v>565.77900000000045</v>
      </c>
    </row>
    <row r="5" spans="1:9" ht="12" customHeight="1" x14ac:dyDescent="0.3">
      <c r="A5" s="95" t="s">
        <v>16</v>
      </c>
      <c r="B5" s="96">
        <v>10020.553</v>
      </c>
      <c r="C5" s="96">
        <v>9625.8510000000006</v>
      </c>
      <c r="D5" s="96">
        <v>392.25400000000002</v>
      </c>
      <c r="E5" s="96">
        <v>2.448</v>
      </c>
      <c r="F5" s="96">
        <v>8550.8019999999997</v>
      </c>
      <c r="G5" s="96">
        <v>0.26500000000000001</v>
      </c>
      <c r="H5" s="96">
        <v>8551.0660000000007</v>
      </c>
      <c r="I5" s="96">
        <v>-1469.4869999999992</v>
      </c>
    </row>
    <row r="6" spans="1:9" ht="12" customHeight="1" x14ac:dyDescent="0.3">
      <c r="A6" s="94" t="s">
        <v>17</v>
      </c>
      <c r="B6" s="94">
        <f t="shared" ref="B6:I6" si="0">SUM(B3:B5)</f>
        <v>25586.341</v>
      </c>
      <c r="C6" s="94">
        <f t="shared" si="0"/>
        <v>24537.167000000001</v>
      </c>
      <c r="D6" s="94">
        <f t="shared" si="0"/>
        <v>1042.6300000000001</v>
      </c>
      <c r="E6" s="94">
        <f t="shared" si="0"/>
        <v>6.5440000000000005</v>
      </c>
      <c r="F6" s="94">
        <f t="shared" si="0"/>
        <v>25840.026999999998</v>
      </c>
      <c r="G6" s="94">
        <f t="shared" si="0"/>
        <v>0.34600000000000003</v>
      </c>
      <c r="H6" s="94">
        <f t="shared" si="0"/>
        <v>25840.372000000003</v>
      </c>
      <c r="I6" s="94">
        <f t="shared" si="0"/>
        <v>254.03100000000177</v>
      </c>
    </row>
    <row r="7" spans="1:9" ht="12" customHeight="1" x14ac:dyDescent="0.3">
      <c r="A7" s="95" t="s">
        <v>18</v>
      </c>
      <c r="B7" s="96">
        <v>6979.1549999999997</v>
      </c>
      <c r="C7" s="96">
        <v>6672.2929999999997</v>
      </c>
      <c r="D7" s="96">
        <v>304.94200000000001</v>
      </c>
      <c r="E7" s="96">
        <v>1.92</v>
      </c>
      <c r="F7" s="96">
        <v>6606.8289999999997</v>
      </c>
      <c r="G7" s="96"/>
      <c r="H7" s="96">
        <v>6606.8289999999997</v>
      </c>
      <c r="I7" s="96">
        <v>-372.32600000000002</v>
      </c>
    </row>
    <row r="8" spans="1:9" ht="12" customHeight="1" x14ac:dyDescent="0.3">
      <c r="A8" s="95" t="s">
        <v>3</v>
      </c>
      <c r="B8" s="96">
        <v>8578.0519999999997</v>
      </c>
      <c r="C8" s="96">
        <v>8253.4579999999987</v>
      </c>
      <c r="D8" s="96">
        <v>322.93400000000003</v>
      </c>
      <c r="E8" s="96">
        <v>1.66</v>
      </c>
      <c r="F8" s="96">
        <v>9045.2090000000007</v>
      </c>
      <c r="G8" s="96">
        <v>8.3000000000000004E-2</v>
      </c>
      <c r="H8" s="96">
        <v>9045.2919999999995</v>
      </c>
      <c r="I8" s="96">
        <v>467.23999999999978</v>
      </c>
    </row>
    <row r="9" spans="1:9" ht="12" customHeight="1" x14ac:dyDescent="0.3">
      <c r="A9" s="95" t="s">
        <v>19</v>
      </c>
      <c r="B9" s="96">
        <v>8883.0779999999995</v>
      </c>
      <c r="C9" s="96">
        <v>8348.6059999999998</v>
      </c>
      <c r="D9" s="96">
        <v>532.63900000000001</v>
      </c>
      <c r="E9" s="96">
        <v>1.833</v>
      </c>
      <c r="F9" s="96">
        <v>10403.294</v>
      </c>
      <c r="G9" s="96">
        <v>1.6379999999999999</v>
      </c>
      <c r="H9" s="96">
        <v>10404.932000000001</v>
      </c>
      <c r="I9" s="96">
        <v>1521.8540000000012</v>
      </c>
    </row>
    <row r="10" spans="1:9" ht="12" customHeight="1" x14ac:dyDescent="0.3">
      <c r="A10" s="94" t="s">
        <v>20</v>
      </c>
      <c r="B10" s="94">
        <f t="shared" ref="B10" si="1">SUM(B7:B9)</f>
        <v>24440.284999999996</v>
      </c>
      <c r="C10" s="94">
        <f t="shared" ref="C10" si="2">SUM(C7:C9)</f>
        <v>23274.356999999996</v>
      </c>
      <c r="D10" s="94">
        <f t="shared" ref="D10" si="3">SUM(D7:D9)</f>
        <v>1160.5149999999999</v>
      </c>
      <c r="E10" s="94">
        <f t="shared" ref="E10" si="4">SUM(E7:E9)</f>
        <v>5.4130000000000003</v>
      </c>
      <c r="F10" s="94">
        <f t="shared" ref="F10" si="5">SUM(F7:F9)</f>
        <v>26055.332000000002</v>
      </c>
      <c r="G10" s="94">
        <f t="shared" ref="G10" si="6">SUM(G7:G9)</f>
        <v>1.7209999999999999</v>
      </c>
      <c r="H10" s="94">
        <f t="shared" ref="H10" si="7">SUM(H7:H9)</f>
        <v>26057.053</v>
      </c>
      <c r="I10" s="94">
        <f t="shared" ref="I10" si="8">SUM(I7:I9)</f>
        <v>1616.7680000000009</v>
      </c>
    </row>
    <row r="11" spans="1:9" ht="12" customHeight="1" x14ac:dyDescent="0.3">
      <c r="A11" s="95" t="s">
        <v>21</v>
      </c>
      <c r="B11" s="96">
        <v>8286.4860000000008</v>
      </c>
      <c r="C11" s="96">
        <v>7935.697000000001</v>
      </c>
      <c r="D11" s="96">
        <v>349.214</v>
      </c>
      <c r="E11" s="96">
        <v>1.575</v>
      </c>
      <c r="F11" s="96">
        <v>10061.088</v>
      </c>
      <c r="G11" s="96">
        <v>0.89800000000000002</v>
      </c>
      <c r="H11" s="96">
        <v>10061.986000000001</v>
      </c>
      <c r="I11" s="96">
        <v>1775.5</v>
      </c>
    </row>
    <row r="12" spans="1:9" ht="12" customHeight="1" x14ac:dyDescent="0.3">
      <c r="A12" s="95" t="s">
        <v>22</v>
      </c>
      <c r="B12" s="96">
        <v>7167.2560000000003</v>
      </c>
      <c r="C12" s="96">
        <v>6825.0250000000005</v>
      </c>
      <c r="D12" s="96">
        <v>339.72199999999998</v>
      </c>
      <c r="E12" s="96">
        <v>2.5089999999999999</v>
      </c>
      <c r="F12" s="96">
        <v>10912.960999999999</v>
      </c>
      <c r="G12" s="96">
        <v>1.7430000000000001</v>
      </c>
      <c r="H12" s="96">
        <v>10914.704</v>
      </c>
      <c r="I12" s="96">
        <v>3747.4479999999994</v>
      </c>
    </row>
    <row r="13" spans="1:9" ht="12" customHeight="1" x14ac:dyDescent="0.3">
      <c r="A13" s="95" t="s">
        <v>23</v>
      </c>
      <c r="B13" s="96">
        <v>12082.995000000001</v>
      </c>
      <c r="C13" s="96">
        <v>11749.033000000001</v>
      </c>
      <c r="D13" s="96">
        <v>331.92200000000003</v>
      </c>
      <c r="E13" s="96">
        <v>2.04</v>
      </c>
      <c r="F13" s="96">
        <v>8887.6039999999994</v>
      </c>
      <c r="G13" s="96">
        <v>8.0000000000000002E-3</v>
      </c>
      <c r="H13" s="96">
        <v>8887.6119999999992</v>
      </c>
      <c r="I13" s="96">
        <v>-3195.3830000000016</v>
      </c>
    </row>
    <row r="14" spans="1:9" ht="12" customHeight="1" x14ac:dyDescent="0.3">
      <c r="A14" s="94" t="s">
        <v>24</v>
      </c>
      <c r="B14" s="94">
        <f t="shared" ref="B14" si="9">SUM(B11:B13)</f>
        <v>27536.737000000001</v>
      </c>
      <c r="C14" s="94">
        <f t="shared" ref="C14" si="10">SUM(C11:C13)</f>
        <v>26509.755000000005</v>
      </c>
      <c r="D14" s="94">
        <f t="shared" ref="D14" si="11">SUM(D11:D13)</f>
        <v>1020.8579999999999</v>
      </c>
      <c r="E14" s="94">
        <f t="shared" ref="E14" si="12">SUM(E11:E13)</f>
        <v>6.1239999999999997</v>
      </c>
      <c r="F14" s="94">
        <f t="shared" ref="F14" si="13">SUM(F11:F13)</f>
        <v>29861.652999999998</v>
      </c>
      <c r="G14" s="94">
        <f t="shared" ref="G14" si="14">SUM(G11:G13)</f>
        <v>2.649</v>
      </c>
      <c r="H14" s="94">
        <f t="shared" ref="H14" si="15">SUM(H11:H13)</f>
        <v>29864.302000000003</v>
      </c>
      <c r="I14" s="94">
        <f t="shared" ref="I14" si="16">SUM(I11:I13)</f>
        <v>2327.5649999999978</v>
      </c>
    </row>
    <row r="15" spans="1:9" ht="12" customHeight="1" x14ac:dyDescent="0.3">
      <c r="A15" s="95" t="s">
        <v>25</v>
      </c>
      <c r="B15" s="96">
        <v>7233.0829999999996</v>
      </c>
      <c r="C15" s="96">
        <v>6920.6610000000001</v>
      </c>
      <c r="D15" s="96">
        <v>310.97800000000001</v>
      </c>
      <c r="E15" s="96">
        <v>1.444</v>
      </c>
      <c r="F15" s="96">
        <v>4268.7290000000003</v>
      </c>
      <c r="G15" s="96">
        <v>0.03</v>
      </c>
      <c r="H15" s="96">
        <v>4268.7579999999998</v>
      </c>
      <c r="I15" s="96">
        <v>-2964.3249999999998</v>
      </c>
    </row>
    <row r="16" spans="1:9" ht="12" customHeight="1" x14ac:dyDescent="0.3">
      <c r="A16" s="95" t="s">
        <v>26</v>
      </c>
      <c r="B16" s="96">
        <v>7144.0410000000002</v>
      </c>
      <c r="C16" s="96">
        <v>6806.6469999999999</v>
      </c>
      <c r="D16" s="96">
        <v>335.65499999999997</v>
      </c>
      <c r="E16" s="96">
        <v>1.7390000000000001</v>
      </c>
      <c r="F16" s="96">
        <v>8573.41</v>
      </c>
      <c r="G16" s="96">
        <v>22.571000000000002</v>
      </c>
      <c r="H16" s="96">
        <v>8595.9809999999998</v>
      </c>
      <c r="I16" s="96">
        <v>1451.9399999999996</v>
      </c>
    </row>
    <row r="17" spans="1:9" ht="12" customHeight="1" x14ac:dyDescent="0.3">
      <c r="A17" s="95" t="s">
        <v>27</v>
      </c>
      <c r="B17" s="96">
        <v>7959.5360000000001</v>
      </c>
      <c r="C17" s="96">
        <v>7661.4470000000001</v>
      </c>
      <c r="D17" s="96">
        <v>295.87200000000001</v>
      </c>
      <c r="E17" s="96">
        <v>2.2170000000000001</v>
      </c>
      <c r="F17" s="96">
        <v>7899.5060000000003</v>
      </c>
      <c r="G17" s="96">
        <v>0.67700000000000005</v>
      </c>
      <c r="H17" s="96">
        <v>7900.183</v>
      </c>
      <c r="I17" s="96">
        <v>-59.353000000000065</v>
      </c>
    </row>
    <row r="18" spans="1:9" ht="12" customHeight="1" x14ac:dyDescent="0.3">
      <c r="A18" s="94" t="s">
        <v>28</v>
      </c>
      <c r="B18" s="94">
        <f t="shared" ref="B18" si="17">SUM(B15:B17)</f>
        <v>22336.66</v>
      </c>
      <c r="C18" s="94">
        <f t="shared" ref="C18" si="18">SUM(C15:C17)</f>
        <v>21388.755000000001</v>
      </c>
      <c r="D18" s="94">
        <f t="shared" ref="D18" si="19">SUM(D15:D17)</f>
        <v>942.50500000000011</v>
      </c>
      <c r="E18" s="94">
        <f t="shared" ref="E18" si="20">SUM(E15:E17)</f>
        <v>5.4</v>
      </c>
      <c r="F18" s="94">
        <f t="shared" ref="F18" si="21">SUM(F15:F17)</f>
        <v>20741.645</v>
      </c>
      <c r="G18" s="94">
        <f t="shared" ref="G18" si="22">SUM(G15:G17)</f>
        <v>23.278000000000002</v>
      </c>
      <c r="H18" s="94">
        <f t="shared" ref="H18" si="23">SUM(H15:H17)</f>
        <v>20764.921999999999</v>
      </c>
      <c r="I18" s="94">
        <f t="shared" ref="I18" si="24">SUM(I15:I17)</f>
        <v>-1571.7380000000003</v>
      </c>
    </row>
    <row r="19" spans="1:9" ht="12" customHeight="1" x14ac:dyDescent="0.3">
      <c r="A19" s="94" t="s">
        <v>29</v>
      </c>
      <c r="B19" s="94">
        <f>B6+B10+B14+B18</f>
        <v>99900.023000000001</v>
      </c>
      <c r="C19" s="94">
        <f t="shared" ref="C19:I19" si="25">C6+C10+C14+C18</f>
        <v>95710.034000000014</v>
      </c>
      <c r="D19" s="94">
        <f t="shared" si="25"/>
        <v>4166.5079999999998</v>
      </c>
      <c r="E19" s="94">
        <f t="shared" si="25"/>
        <v>23.481000000000002</v>
      </c>
      <c r="F19" s="94">
        <f t="shared" si="25"/>
        <v>102498.65699999999</v>
      </c>
      <c r="G19" s="94">
        <f t="shared" si="25"/>
        <v>27.994</v>
      </c>
      <c r="H19" s="94">
        <f t="shared" si="25"/>
        <v>102526.649</v>
      </c>
      <c r="I19" s="94">
        <f t="shared" si="25"/>
        <v>2626.6260000000002</v>
      </c>
    </row>
    <row r="20" spans="1:9" ht="12" customHeight="1" x14ac:dyDescent="0.3">
      <c r="A20" s="95" t="s">
        <v>30</v>
      </c>
      <c r="B20" s="96">
        <v>6032.9520000000002</v>
      </c>
      <c r="C20" s="96">
        <v>5752.0690000000004</v>
      </c>
      <c r="D20" s="96">
        <v>279.327</v>
      </c>
      <c r="E20" s="96">
        <v>1.556</v>
      </c>
      <c r="F20" s="96">
        <v>7257.5870000000004</v>
      </c>
      <c r="G20" s="96"/>
      <c r="H20" s="96">
        <v>7257.5870000000004</v>
      </c>
      <c r="I20" s="96">
        <v>1224.6350000000002</v>
      </c>
    </row>
    <row r="21" spans="1:9" ht="12" customHeight="1" x14ac:dyDescent="0.3">
      <c r="A21" s="95" t="s">
        <v>15</v>
      </c>
      <c r="B21" s="96">
        <v>7002.6930000000002</v>
      </c>
      <c r="C21" s="96">
        <v>6707.9520000000002</v>
      </c>
      <c r="D21" s="96">
        <v>293.15100000000001</v>
      </c>
      <c r="E21" s="96">
        <v>1.59</v>
      </c>
      <c r="F21" s="96">
        <v>6094.4</v>
      </c>
      <c r="G21" s="96">
        <v>6.0570000000000004</v>
      </c>
      <c r="H21" s="96">
        <v>6100.4560000000001</v>
      </c>
      <c r="I21" s="96">
        <v>-902.23700000000008</v>
      </c>
    </row>
    <row r="22" spans="1:9" ht="12" customHeight="1" x14ac:dyDescent="0.3">
      <c r="A22" s="95" t="s">
        <v>16</v>
      </c>
      <c r="B22" s="96">
        <v>7253.13</v>
      </c>
      <c r="C22" s="96">
        <v>6934.982</v>
      </c>
      <c r="D22" s="96">
        <v>316.24099999999999</v>
      </c>
      <c r="E22" s="96">
        <v>1.907</v>
      </c>
      <c r="F22" s="96">
        <v>8449.5290000000005</v>
      </c>
      <c r="G22" s="96">
        <v>5.69</v>
      </c>
      <c r="H22" s="96">
        <v>8455.2199999999993</v>
      </c>
      <c r="I22" s="96">
        <v>1202.0899999999992</v>
      </c>
    </row>
    <row r="23" spans="1:9" ht="12" customHeight="1" x14ac:dyDescent="0.3">
      <c r="A23" s="94" t="s">
        <v>17</v>
      </c>
      <c r="B23" s="94">
        <f t="shared" ref="B23" si="26">SUM(B20:B22)</f>
        <v>20288.775000000001</v>
      </c>
      <c r="C23" s="94">
        <f t="shared" ref="C23" si="27">SUM(C20:C22)</f>
        <v>19395.003000000001</v>
      </c>
      <c r="D23" s="94">
        <f t="shared" ref="D23" si="28">SUM(D20:D22)</f>
        <v>888.71900000000005</v>
      </c>
      <c r="E23" s="94">
        <f t="shared" ref="E23" si="29">SUM(E20:E22)</f>
        <v>5.0529999999999999</v>
      </c>
      <c r="F23" s="94">
        <f t="shared" ref="F23" si="30">SUM(F20:F22)</f>
        <v>21801.516000000003</v>
      </c>
      <c r="G23" s="94">
        <f t="shared" ref="G23" si="31">SUM(G20:G22)</f>
        <v>11.747</v>
      </c>
      <c r="H23" s="94">
        <f t="shared" ref="H23" si="32">SUM(H20:H22)</f>
        <v>21813.262999999999</v>
      </c>
      <c r="I23" s="94">
        <f t="shared" ref="I23" si="33">SUM(I20:I22)</f>
        <v>1524.4879999999994</v>
      </c>
    </row>
    <row r="24" spans="1:9" ht="12" customHeight="1" x14ac:dyDescent="0.3">
      <c r="A24" s="95" t="s">
        <v>18</v>
      </c>
      <c r="B24" s="96">
        <v>6215.9319999999998</v>
      </c>
      <c r="C24" s="96">
        <v>5937.8339999999998</v>
      </c>
      <c r="D24" s="96">
        <v>276.71800000000002</v>
      </c>
      <c r="E24" s="96">
        <v>1.38</v>
      </c>
      <c r="F24" s="96">
        <v>6633.64</v>
      </c>
      <c r="G24" s="96">
        <v>2.7010000000000001</v>
      </c>
      <c r="H24" s="96">
        <v>6636.3410000000003</v>
      </c>
      <c r="I24" s="96">
        <v>420.40900000000056</v>
      </c>
    </row>
    <row r="25" spans="1:9" ht="12" customHeight="1" x14ac:dyDescent="0.3">
      <c r="A25" s="95" t="s">
        <v>3</v>
      </c>
      <c r="B25" s="96">
        <v>6842.3239999999996</v>
      </c>
      <c r="C25" s="96">
        <v>6528.9189999999999</v>
      </c>
      <c r="D25" s="96">
        <v>312.29399999999998</v>
      </c>
      <c r="E25" s="96">
        <v>1.111</v>
      </c>
      <c r="F25" s="96">
        <v>8919.2469999999994</v>
      </c>
      <c r="G25" s="96">
        <v>3.4</v>
      </c>
      <c r="H25" s="96">
        <v>8922.6470000000008</v>
      </c>
      <c r="I25" s="96">
        <v>2080.3230000000012</v>
      </c>
    </row>
    <row r="26" spans="1:9" ht="12" customHeight="1" x14ac:dyDescent="0.3">
      <c r="A26" s="95" t="s">
        <v>19</v>
      </c>
      <c r="B26" s="96">
        <v>6948.0079999999998</v>
      </c>
      <c r="C26" s="96">
        <v>6621.8850000000002</v>
      </c>
      <c r="D26" s="96">
        <v>324.05099999999999</v>
      </c>
      <c r="E26" s="96">
        <v>2.0720000000000001</v>
      </c>
      <c r="F26" s="96">
        <v>7596.2219999999998</v>
      </c>
      <c r="G26" s="96">
        <v>0.51300000000000001</v>
      </c>
      <c r="H26" s="96">
        <v>7596.7359999999999</v>
      </c>
      <c r="I26" s="96">
        <v>648.72800000000007</v>
      </c>
    </row>
    <row r="27" spans="1:9" ht="12" customHeight="1" x14ac:dyDescent="0.3">
      <c r="A27" s="94" t="s">
        <v>20</v>
      </c>
      <c r="B27" s="94">
        <f t="shared" ref="B27" si="34">SUM(B24:B26)</f>
        <v>20006.263999999999</v>
      </c>
      <c r="C27" s="94">
        <f t="shared" ref="C27" si="35">SUM(C24:C26)</f>
        <v>19088.637999999999</v>
      </c>
      <c r="D27" s="94">
        <f t="shared" ref="D27" si="36">SUM(D24:D26)</f>
        <v>913.06299999999987</v>
      </c>
      <c r="E27" s="94">
        <f t="shared" ref="E27" si="37">SUM(E24:E26)</f>
        <v>4.5629999999999997</v>
      </c>
      <c r="F27" s="94">
        <f t="shared" ref="F27" si="38">SUM(F24:F26)</f>
        <v>23149.108999999997</v>
      </c>
      <c r="G27" s="94">
        <f t="shared" ref="G27" si="39">SUM(G24:G26)</f>
        <v>6.6139999999999999</v>
      </c>
      <c r="H27" s="94">
        <f t="shared" ref="H27" si="40">SUM(H24:H26)</f>
        <v>23155.724000000002</v>
      </c>
      <c r="I27" s="94">
        <f t="shared" ref="I27" si="41">SUM(I24:I26)</f>
        <v>3149.4600000000019</v>
      </c>
    </row>
    <row r="28" spans="1:9" ht="12" customHeight="1" x14ac:dyDescent="0.3">
      <c r="A28" s="95" t="s">
        <v>21</v>
      </c>
      <c r="B28" s="96">
        <v>7174.33</v>
      </c>
      <c r="C28" s="96">
        <v>6854.5770000000002</v>
      </c>
      <c r="D28" s="96">
        <v>318.05900000000003</v>
      </c>
      <c r="E28" s="96">
        <v>1.694</v>
      </c>
      <c r="F28" s="96">
        <v>8170.1769999999997</v>
      </c>
      <c r="G28" s="96">
        <v>6.2E-2</v>
      </c>
      <c r="H28" s="96">
        <v>8170.24</v>
      </c>
      <c r="I28" s="96">
        <v>995.90999999999985</v>
      </c>
    </row>
    <row r="29" spans="1:9" ht="12" customHeight="1" x14ac:dyDescent="0.3">
      <c r="A29" s="95" t="s">
        <v>22</v>
      </c>
      <c r="B29" s="96">
        <v>7199.0010000000002</v>
      </c>
      <c r="C29" s="96">
        <v>6863.4660000000003</v>
      </c>
      <c r="D29" s="96">
        <v>333.63299999999998</v>
      </c>
      <c r="E29" s="96">
        <v>1.9019999999999999</v>
      </c>
      <c r="F29" s="96">
        <v>7849.3609999999999</v>
      </c>
      <c r="G29" s="96">
        <v>0.45800000000000002</v>
      </c>
      <c r="H29" s="96">
        <v>7849.8190000000004</v>
      </c>
      <c r="I29" s="96">
        <v>650.81800000000021</v>
      </c>
    </row>
    <row r="30" spans="1:9" ht="12" customHeight="1" x14ac:dyDescent="0.3">
      <c r="A30" s="95" t="s">
        <v>23</v>
      </c>
      <c r="B30" s="96">
        <v>8492.2739999999994</v>
      </c>
      <c r="C30" s="96">
        <v>8148.6859999999997</v>
      </c>
      <c r="D30" s="96">
        <v>341.98599999999999</v>
      </c>
      <c r="E30" s="96">
        <v>1.6020000000000001</v>
      </c>
      <c r="F30" s="96">
        <v>5096.2969999999996</v>
      </c>
      <c r="G30" s="96">
        <v>0.107</v>
      </c>
      <c r="H30" s="96">
        <v>5096.4030000000002</v>
      </c>
      <c r="I30" s="96">
        <v>-3395.8709999999992</v>
      </c>
    </row>
    <row r="31" spans="1:9" ht="12" customHeight="1" x14ac:dyDescent="0.3">
      <c r="A31" s="94" t="s">
        <v>24</v>
      </c>
      <c r="B31" s="94">
        <f t="shared" ref="B31" si="42">SUM(B28:B30)</f>
        <v>22865.605</v>
      </c>
      <c r="C31" s="94">
        <f t="shared" ref="C31" si="43">SUM(C28:C30)</f>
        <v>21866.728999999999</v>
      </c>
      <c r="D31" s="94">
        <f t="shared" ref="D31" si="44">SUM(D28:D30)</f>
        <v>993.678</v>
      </c>
      <c r="E31" s="94">
        <f t="shared" ref="E31" si="45">SUM(E28:E30)</f>
        <v>5.1980000000000004</v>
      </c>
      <c r="F31" s="94">
        <f t="shared" ref="F31" si="46">SUM(F28:F30)</f>
        <v>21115.834999999999</v>
      </c>
      <c r="G31" s="94">
        <f t="shared" ref="G31" si="47">SUM(G28:G30)</f>
        <v>0.627</v>
      </c>
      <c r="H31" s="94">
        <f t="shared" ref="H31" si="48">SUM(H28:H30)</f>
        <v>21116.462</v>
      </c>
      <c r="I31" s="94">
        <f t="shared" ref="I31" si="49">SUM(I28:I30)</f>
        <v>-1749.1429999999991</v>
      </c>
    </row>
    <row r="32" spans="1:9" ht="12" customHeight="1" x14ac:dyDescent="0.3">
      <c r="A32" s="95" t="s">
        <v>25</v>
      </c>
      <c r="B32" s="96">
        <v>8597.73</v>
      </c>
      <c r="C32" s="96">
        <v>8241.9989999999998</v>
      </c>
      <c r="D32" s="96">
        <v>354.16899999999998</v>
      </c>
      <c r="E32" s="96">
        <v>1.5620000000000001</v>
      </c>
      <c r="F32" s="96">
        <v>3910.261</v>
      </c>
      <c r="G32" s="96">
        <v>3.694</v>
      </c>
      <c r="H32" s="96">
        <v>3913.9560000000001</v>
      </c>
      <c r="I32" s="96">
        <v>-4683.7739999999994</v>
      </c>
    </row>
    <row r="33" spans="1:10" ht="12" customHeight="1" x14ac:dyDescent="0.3">
      <c r="A33" s="95" t="s">
        <v>26</v>
      </c>
      <c r="B33" s="96">
        <v>9737.9680000000008</v>
      </c>
      <c r="C33" s="96">
        <v>9364.35</v>
      </c>
      <c r="D33" s="96">
        <v>370.863</v>
      </c>
      <c r="E33" s="96">
        <v>2.7549999999999999</v>
      </c>
      <c r="F33" s="96">
        <v>3242.3470000000002</v>
      </c>
      <c r="G33" s="96">
        <v>0.44500000000000001</v>
      </c>
      <c r="H33" s="96">
        <v>3242.7919999999999</v>
      </c>
      <c r="I33" s="96">
        <v>-6495.1760000000013</v>
      </c>
    </row>
    <row r="34" spans="1:10" ht="12" customHeight="1" x14ac:dyDescent="0.3">
      <c r="A34" s="95" t="s">
        <v>27</v>
      </c>
      <c r="B34" s="96">
        <v>6686.35</v>
      </c>
      <c r="C34" s="96">
        <v>6389.3029999999999</v>
      </c>
      <c r="D34" s="96">
        <v>295.065</v>
      </c>
      <c r="E34" s="96">
        <v>1.982</v>
      </c>
      <c r="F34" s="96">
        <v>4945.0119999999997</v>
      </c>
      <c r="G34" s="96">
        <v>0.82</v>
      </c>
      <c r="H34" s="96">
        <v>4945.8320000000003</v>
      </c>
      <c r="I34" s="96">
        <v>-1740.518</v>
      </c>
    </row>
    <row r="35" spans="1:10" ht="12" customHeight="1" x14ac:dyDescent="0.3">
      <c r="A35" s="94" t="s">
        <v>28</v>
      </c>
      <c r="B35" s="94">
        <f t="shared" ref="B35" si="50">SUM(B32:B34)</f>
        <v>25022.048000000003</v>
      </c>
      <c r="C35" s="94">
        <f t="shared" ref="C35" si="51">SUM(C32:C34)</f>
        <v>23995.652000000002</v>
      </c>
      <c r="D35" s="94">
        <f t="shared" ref="D35" si="52">SUM(D32:D34)</f>
        <v>1020.097</v>
      </c>
      <c r="E35" s="94">
        <f t="shared" ref="E35" si="53">SUM(E32:E34)</f>
        <v>6.2990000000000004</v>
      </c>
      <c r="F35" s="94">
        <f t="shared" ref="F35" si="54">SUM(F32:F34)</f>
        <v>12097.619999999999</v>
      </c>
      <c r="G35" s="94">
        <f t="shared" ref="G35" si="55">SUM(G32:G34)</f>
        <v>4.9590000000000005</v>
      </c>
      <c r="H35" s="94">
        <f t="shared" ref="H35" si="56">SUM(H32:H34)</f>
        <v>12102.58</v>
      </c>
      <c r="I35" s="94">
        <f t="shared" ref="I35" si="57">SUM(I32:I34)</f>
        <v>-12919.468000000001</v>
      </c>
    </row>
    <row r="36" spans="1:10" ht="12" customHeight="1" x14ac:dyDescent="0.3">
      <c r="A36" s="94" t="s">
        <v>31</v>
      </c>
      <c r="B36" s="94">
        <f>B23+B27+B31+B35</f>
        <v>88182.69200000001</v>
      </c>
      <c r="C36" s="94">
        <f t="shared" ref="C36" si="58">C23+C27+C31+C35</f>
        <v>84346.021999999997</v>
      </c>
      <c r="D36" s="94">
        <f t="shared" ref="D36" si="59">D23+D27+D31+D35</f>
        <v>3815.5569999999998</v>
      </c>
      <c r="E36" s="94">
        <f t="shared" ref="E36" si="60">E23+E27+E31+E35</f>
        <v>21.113</v>
      </c>
      <c r="F36" s="94">
        <f t="shared" ref="F36" si="61">F23+F27+F31+F35</f>
        <v>78164.079999999987</v>
      </c>
      <c r="G36" s="94">
        <f t="shared" ref="G36" si="62">G23+G27+G31+G35</f>
        <v>23.946999999999999</v>
      </c>
      <c r="H36" s="94">
        <f t="shared" ref="H36" si="63">H23+H27+H31+H35</f>
        <v>78188.028999999995</v>
      </c>
      <c r="I36" s="94">
        <f t="shared" ref="I36" si="64">I23+I27+I31+I35</f>
        <v>-9994.6629999999986</v>
      </c>
    </row>
    <row r="37" spans="1:10" ht="12" customHeight="1" x14ac:dyDescent="0.3">
      <c r="A37" s="95" t="s">
        <v>32</v>
      </c>
      <c r="B37" s="96">
        <v>7743.0789999999997</v>
      </c>
      <c r="C37" s="96">
        <v>7423.2060000000001</v>
      </c>
      <c r="D37" s="96">
        <v>317.63600000000002</v>
      </c>
      <c r="E37" s="96">
        <v>2.2370000000000001</v>
      </c>
      <c r="F37" s="96">
        <v>6041.85</v>
      </c>
      <c r="G37" s="96">
        <v>8.0000000000000002E-3</v>
      </c>
      <c r="H37" s="96">
        <v>6041.8580000000002</v>
      </c>
      <c r="I37" s="96">
        <v>-1701.2209999999995</v>
      </c>
    </row>
    <row r="38" spans="1:10" ht="12" customHeight="1" x14ac:dyDescent="0.3">
      <c r="A38" s="97" t="s">
        <v>15</v>
      </c>
      <c r="B38" s="96">
        <v>7450.8639999999996</v>
      </c>
      <c r="C38" s="96">
        <v>7118.1399999999994</v>
      </c>
      <c r="D38" s="96">
        <v>330.94200000000001</v>
      </c>
      <c r="E38" s="96">
        <v>1.782</v>
      </c>
      <c r="F38" s="96">
        <v>4653.6890000000003</v>
      </c>
      <c r="G38" s="96">
        <v>0.23100000000000001</v>
      </c>
      <c r="H38" s="96">
        <v>4653.92</v>
      </c>
      <c r="I38" s="96">
        <v>-2796.9439999999995</v>
      </c>
    </row>
    <row r="39" spans="1:10" ht="12" customHeight="1" x14ac:dyDescent="0.3">
      <c r="A39" s="97" t="s">
        <v>16</v>
      </c>
      <c r="B39" s="96">
        <v>7145.5309999999999</v>
      </c>
      <c r="C39" s="96">
        <v>6842.2830000000004</v>
      </c>
      <c r="D39" s="96">
        <v>301.34699999999998</v>
      </c>
      <c r="E39" s="96">
        <v>1.901</v>
      </c>
      <c r="F39" s="96">
        <v>6847.84</v>
      </c>
      <c r="G39" s="96">
        <v>14.367000000000001</v>
      </c>
      <c r="H39" s="96">
        <v>6862.2070000000003</v>
      </c>
      <c r="I39" s="96">
        <v>-283.32399999999961</v>
      </c>
    </row>
    <row r="40" spans="1:10" ht="12" customHeight="1" x14ac:dyDescent="0.3">
      <c r="A40" s="94" t="s">
        <v>17</v>
      </c>
      <c r="B40" s="94">
        <f t="shared" ref="B40" si="65">SUM(B37:B39)</f>
        <v>22339.473999999998</v>
      </c>
      <c r="C40" s="94">
        <f t="shared" ref="C40" si="66">SUM(C37:C39)</f>
        <v>21383.629000000001</v>
      </c>
      <c r="D40" s="94">
        <f t="shared" ref="D40" si="67">SUM(D37:D39)</f>
        <v>949.92499999999995</v>
      </c>
      <c r="E40" s="94">
        <f t="shared" ref="E40" si="68">SUM(E37:E39)</f>
        <v>5.92</v>
      </c>
      <c r="F40" s="94">
        <f t="shared" ref="F40" si="69">SUM(F37:F39)</f>
        <v>17543.379000000001</v>
      </c>
      <c r="G40" s="94">
        <f t="shared" ref="G40" si="70">SUM(G37:G39)</f>
        <v>14.606000000000002</v>
      </c>
      <c r="H40" s="94">
        <f t="shared" ref="H40" si="71">SUM(H37:H39)</f>
        <v>17557.985000000001</v>
      </c>
      <c r="I40" s="94">
        <f t="shared" ref="I40" si="72">SUM(I37:I39)</f>
        <v>-4781.4889999999987</v>
      </c>
    </row>
    <row r="41" spans="1:10" ht="12" customHeight="1" x14ac:dyDescent="0.3">
      <c r="A41" s="96" t="s">
        <v>2</v>
      </c>
      <c r="B41" s="96">
        <v>8118.098</v>
      </c>
      <c r="C41" s="96">
        <v>7734.6049999999996</v>
      </c>
      <c r="D41" s="96">
        <v>381.00599999999997</v>
      </c>
      <c r="E41" s="96">
        <v>2.4870000000000001</v>
      </c>
      <c r="F41" s="96">
        <v>6353.7690000000002</v>
      </c>
      <c r="G41" s="96">
        <v>14.412000000000001</v>
      </c>
      <c r="H41" s="96">
        <v>6368.18</v>
      </c>
      <c r="I41" s="96">
        <v>-1749.9179999999997</v>
      </c>
    </row>
    <row r="42" spans="1:10" ht="12" customHeight="1" x14ac:dyDescent="0.3">
      <c r="A42" s="96" t="s">
        <v>3</v>
      </c>
      <c r="B42" s="96">
        <v>8267.0300000000007</v>
      </c>
      <c r="C42" s="96">
        <v>7939.3460000000005</v>
      </c>
      <c r="D42" s="96">
        <v>325.47500000000002</v>
      </c>
      <c r="E42" s="96">
        <v>2.2090000000000001</v>
      </c>
      <c r="F42" s="96">
        <v>5909.558</v>
      </c>
      <c r="G42" s="96">
        <v>5.0999999999999997E-2</v>
      </c>
      <c r="H42" s="96">
        <v>5909.6090000000004</v>
      </c>
      <c r="I42" s="96">
        <v>-2357.4210000000003</v>
      </c>
    </row>
    <row r="43" spans="1:10" ht="12" customHeight="1" x14ac:dyDescent="0.3">
      <c r="A43" s="98" t="s">
        <v>33</v>
      </c>
      <c r="B43" s="99">
        <f>B42-B41</f>
        <v>148.9320000000007</v>
      </c>
      <c r="C43" s="99">
        <f t="shared" ref="C43:I43" si="73">C42-C41</f>
        <v>204.74100000000089</v>
      </c>
      <c r="D43" s="99">
        <f t="shared" si="73"/>
        <v>-55.530999999999949</v>
      </c>
      <c r="E43" s="99">
        <f t="shared" si="73"/>
        <v>-0.27800000000000002</v>
      </c>
      <c r="F43" s="99">
        <f t="shared" si="73"/>
        <v>-444.21100000000024</v>
      </c>
      <c r="G43" s="99">
        <f t="shared" si="73"/>
        <v>-14.361000000000001</v>
      </c>
      <c r="H43" s="99">
        <f t="shared" si="73"/>
        <v>-458.57099999999991</v>
      </c>
      <c r="I43" s="99">
        <f t="shared" si="73"/>
        <v>-607.50300000000061</v>
      </c>
    </row>
    <row r="44" spans="1:10" ht="12" customHeight="1" thickBot="1" x14ac:dyDescent="0.35">
      <c r="A44" s="100" t="s">
        <v>34</v>
      </c>
      <c r="B44" s="101">
        <f>B43/B41*100</f>
        <v>1.8345676536548425</v>
      </c>
      <c r="C44" s="101">
        <f t="shared" ref="C44:I44" si="74">C43/C41*100</f>
        <v>2.6470776464990893</v>
      </c>
      <c r="D44" s="101">
        <f t="shared" si="74"/>
        <v>-14.574836091820064</v>
      </c>
      <c r="E44" s="101">
        <f t="shared" si="74"/>
        <v>-11.178126256533977</v>
      </c>
      <c r="F44" s="101">
        <f t="shared" si="74"/>
        <v>-6.9912991800614765</v>
      </c>
      <c r="G44" s="101">
        <f t="shared" si="74"/>
        <v>-99.646128226477941</v>
      </c>
      <c r="H44" s="101">
        <f t="shared" si="74"/>
        <v>-7.200974218693565</v>
      </c>
      <c r="I44" s="101">
        <f t="shared" si="74"/>
        <v>34.71608383935709</v>
      </c>
    </row>
    <row r="48" spans="1:10" x14ac:dyDescent="0.3">
      <c r="B48" s="3"/>
      <c r="C48" s="3"/>
      <c r="D48" s="3"/>
      <c r="E48" s="3"/>
      <c r="F48" s="3"/>
      <c r="G48" s="3"/>
      <c r="H48" s="3"/>
      <c r="I48" s="3"/>
      <c r="J48" s="3"/>
    </row>
    <row r="49" spans="2:10" x14ac:dyDescent="0.3">
      <c r="B49" s="3"/>
      <c r="C49" s="3"/>
      <c r="D49" s="3"/>
      <c r="E49" s="3"/>
      <c r="F49" s="3"/>
      <c r="G49" s="3"/>
      <c r="H49" s="3"/>
      <c r="I49" s="3"/>
      <c r="J49" s="3"/>
    </row>
    <row r="50" spans="2:10" x14ac:dyDescent="0.3">
      <c r="B50" s="3"/>
      <c r="C50" s="3"/>
      <c r="D50" s="3"/>
      <c r="E50" s="3"/>
      <c r="F50" s="3"/>
      <c r="G50" s="3"/>
      <c r="H50" s="3"/>
      <c r="I50" s="3"/>
      <c r="J50" s="3"/>
    </row>
    <row r="51" spans="2:10" x14ac:dyDescent="0.3">
      <c r="B51" s="3"/>
      <c r="C51" s="3"/>
      <c r="D51" s="3"/>
      <c r="E51" s="3"/>
      <c r="F51" s="3"/>
      <c r="G51" s="3"/>
      <c r="H51" s="3"/>
      <c r="I51" s="3"/>
      <c r="J51" s="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workbookViewId="0">
      <selection activeCell="D17" sqref="D17"/>
    </sheetView>
  </sheetViews>
  <sheetFormatPr defaultRowHeight="13.5" x14ac:dyDescent="0.25"/>
  <cols>
    <col min="1" max="16384" width="9.140625" style="3"/>
  </cols>
  <sheetData>
    <row r="1" spans="1:14" x14ac:dyDescent="0.25">
      <c r="A1" s="114" t="s">
        <v>339</v>
      </c>
      <c r="B1" s="114"/>
      <c r="C1" s="114"/>
      <c r="D1" s="114"/>
      <c r="E1" s="114"/>
      <c r="F1" s="114"/>
      <c r="G1" s="114"/>
      <c r="H1" s="114"/>
      <c r="I1" s="114"/>
      <c r="J1" s="114"/>
      <c r="K1" s="114"/>
      <c r="L1" s="114"/>
      <c r="M1" s="114"/>
      <c r="N1" s="114"/>
    </row>
    <row r="2" spans="1:14" x14ac:dyDescent="0.25">
      <c r="A2" s="7"/>
      <c r="B2" s="7"/>
      <c r="C2" s="7"/>
      <c r="D2" s="7"/>
      <c r="E2" s="7"/>
      <c r="F2" s="7"/>
      <c r="G2" s="7"/>
      <c r="H2" s="7"/>
      <c r="I2" s="7"/>
      <c r="J2" s="7"/>
      <c r="K2" s="7"/>
      <c r="L2" s="7"/>
      <c r="M2" s="7"/>
      <c r="N2" s="7"/>
    </row>
    <row r="3" spans="1:14" x14ac:dyDescent="0.25">
      <c r="A3" s="4" t="s">
        <v>6</v>
      </c>
      <c r="B3" s="4" t="s">
        <v>36</v>
      </c>
      <c r="C3" s="4" t="s">
        <v>37</v>
      </c>
      <c r="D3" s="4" t="s">
        <v>331</v>
      </c>
      <c r="E3" s="4" t="s">
        <v>38</v>
      </c>
      <c r="F3" s="4" t="s">
        <v>39</v>
      </c>
      <c r="G3" s="4" t="s">
        <v>332</v>
      </c>
      <c r="H3" s="4" t="s">
        <v>333</v>
      </c>
      <c r="I3" s="4" t="s">
        <v>334</v>
      </c>
      <c r="J3" s="4" t="s">
        <v>335</v>
      </c>
      <c r="K3" s="4" t="s">
        <v>336</v>
      </c>
      <c r="L3" s="4" t="s">
        <v>40</v>
      </c>
      <c r="M3" s="4" t="s">
        <v>337</v>
      </c>
      <c r="N3" s="4" t="s">
        <v>338</v>
      </c>
    </row>
    <row r="4" spans="1:14" x14ac:dyDescent="0.25">
      <c r="A4" s="5" t="s">
        <v>14</v>
      </c>
      <c r="B4" s="3">
        <v>1075.549</v>
      </c>
      <c r="C4" s="3">
        <v>2225.2339999999999</v>
      </c>
      <c r="D4" s="3">
        <v>876.96</v>
      </c>
      <c r="E4" s="3">
        <v>1089.2650000000001</v>
      </c>
      <c r="F4" s="3">
        <v>39.319000000000003</v>
      </c>
      <c r="G4" s="3">
        <v>788.87099999999998</v>
      </c>
      <c r="H4" s="3">
        <v>281.12599999999998</v>
      </c>
      <c r="I4" s="3">
        <v>60.366999999999997</v>
      </c>
      <c r="J4" s="3">
        <v>132.10499999999999</v>
      </c>
      <c r="K4" s="3">
        <v>429.79700000000003</v>
      </c>
      <c r="L4" s="3">
        <v>130.923</v>
      </c>
      <c r="M4" s="3">
        <v>159.03299999999945</v>
      </c>
      <c r="N4" s="3">
        <v>7288.549</v>
      </c>
    </row>
    <row r="5" spans="1:14" x14ac:dyDescent="0.25">
      <c r="A5" s="5" t="s">
        <v>15</v>
      </c>
      <c r="B5" s="3">
        <v>628.72500000000002</v>
      </c>
      <c r="C5" s="3">
        <v>3295.6970000000001</v>
      </c>
      <c r="D5" s="3">
        <v>876.50099999999998</v>
      </c>
      <c r="E5" s="3">
        <v>1046.3489999999999</v>
      </c>
      <c r="F5" s="3">
        <v>61.865000000000002</v>
      </c>
      <c r="G5" s="3">
        <v>1003.296</v>
      </c>
      <c r="H5" s="3">
        <v>351.14699999999999</v>
      </c>
      <c r="I5" s="3">
        <v>58.945</v>
      </c>
      <c r="J5" s="3">
        <v>185.03700000000001</v>
      </c>
      <c r="K5" s="3">
        <v>429.154</v>
      </c>
      <c r="L5" s="3">
        <v>142.17699999999999</v>
      </c>
      <c r="M5" s="3">
        <v>198.34599999999955</v>
      </c>
      <c r="N5" s="3">
        <v>8277.2389999999996</v>
      </c>
    </row>
    <row r="6" spans="1:14" x14ac:dyDescent="0.25">
      <c r="A6" s="5" t="s">
        <v>16</v>
      </c>
      <c r="B6" s="3">
        <v>859.15099999999995</v>
      </c>
      <c r="C6" s="3">
        <v>3712.3449999999998</v>
      </c>
      <c r="D6" s="3">
        <v>1183.095</v>
      </c>
      <c r="E6" s="3">
        <v>1437.645</v>
      </c>
      <c r="F6" s="3">
        <v>68.260999999999996</v>
      </c>
      <c r="G6" s="3">
        <v>1053.098</v>
      </c>
      <c r="H6" s="3">
        <v>509.54599999999999</v>
      </c>
      <c r="I6" s="3">
        <v>63.65</v>
      </c>
      <c r="J6" s="3">
        <v>212.28800000000001</v>
      </c>
      <c r="K6" s="3">
        <v>514.21299999999997</v>
      </c>
      <c r="L6" s="3">
        <v>165.71100000000001</v>
      </c>
      <c r="M6" s="3">
        <v>241.54999999999927</v>
      </c>
      <c r="N6" s="3">
        <v>10020.553</v>
      </c>
    </row>
    <row r="7" spans="1:14" s="7" customFormat="1" x14ac:dyDescent="0.25">
      <c r="A7" s="4" t="s">
        <v>17</v>
      </c>
      <c r="B7" s="20">
        <v>2563.4249999999997</v>
      </c>
      <c r="C7" s="20">
        <v>9233.2759999999998</v>
      </c>
      <c r="D7" s="20">
        <v>2936.556</v>
      </c>
      <c r="E7" s="20">
        <v>3573.259</v>
      </c>
      <c r="F7" s="20">
        <v>169.44499999999999</v>
      </c>
      <c r="G7" s="20">
        <v>2845.2649999999999</v>
      </c>
      <c r="H7" s="20">
        <v>1141.819</v>
      </c>
      <c r="I7" s="20">
        <v>182.96199999999999</v>
      </c>
      <c r="J7" s="20">
        <v>529.43000000000006</v>
      </c>
      <c r="K7" s="20">
        <v>1373.164</v>
      </c>
      <c r="L7" s="20">
        <v>438.81100000000004</v>
      </c>
      <c r="M7" s="20">
        <v>598.92899999999827</v>
      </c>
      <c r="N7" s="20">
        <v>25586.341</v>
      </c>
    </row>
    <row r="8" spans="1:14" x14ac:dyDescent="0.25">
      <c r="A8" s="5" t="s">
        <v>18</v>
      </c>
      <c r="B8" s="3">
        <v>673.33900000000006</v>
      </c>
      <c r="C8" s="3">
        <v>1674.7860000000001</v>
      </c>
      <c r="D8" s="3">
        <v>903.27599999999995</v>
      </c>
      <c r="E8" s="3">
        <v>1410.2360000000001</v>
      </c>
      <c r="F8" s="3">
        <v>61.408000000000001</v>
      </c>
      <c r="G8" s="3">
        <v>931.87400000000002</v>
      </c>
      <c r="H8" s="3">
        <v>372.97199999999998</v>
      </c>
      <c r="I8" s="3">
        <v>58.325000000000003</v>
      </c>
      <c r="J8" s="3">
        <v>165.30500000000001</v>
      </c>
      <c r="K8" s="3">
        <v>392.57</v>
      </c>
      <c r="L8" s="3">
        <v>140.83000000000001</v>
      </c>
      <c r="M8" s="3">
        <v>194.23400000000038</v>
      </c>
      <c r="N8" s="3">
        <v>6979.1549999999997</v>
      </c>
    </row>
    <row r="9" spans="1:14" x14ac:dyDescent="0.25">
      <c r="A9" s="5" t="s">
        <v>3</v>
      </c>
      <c r="B9" s="3">
        <v>848.77700000000004</v>
      </c>
      <c r="C9" s="3">
        <v>2742.6640000000002</v>
      </c>
      <c r="D9" s="3">
        <v>900.09299999999996</v>
      </c>
      <c r="E9" s="3">
        <v>1439.1410000000001</v>
      </c>
      <c r="F9" s="3">
        <v>105.426</v>
      </c>
      <c r="G9" s="3">
        <v>1106.229</v>
      </c>
      <c r="H9" s="3">
        <v>409.06</v>
      </c>
      <c r="I9" s="3">
        <v>70.128</v>
      </c>
      <c r="J9" s="3">
        <v>182.09399999999999</v>
      </c>
      <c r="K9" s="3">
        <v>388.94</v>
      </c>
      <c r="L9" s="3">
        <v>150.80699999999999</v>
      </c>
      <c r="M9" s="3">
        <v>234.69299999999748</v>
      </c>
      <c r="N9" s="3">
        <v>8578.0519999999997</v>
      </c>
    </row>
    <row r="10" spans="1:14" x14ac:dyDescent="0.25">
      <c r="A10" s="5" t="s">
        <v>19</v>
      </c>
      <c r="B10" s="3">
        <v>808.97500000000002</v>
      </c>
      <c r="C10" s="3">
        <v>1128.181</v>
      </c>
      <c r="D10" s="3">
        <v>2314.62</v>
      </c>
      <c r="E10" s="3">
        <v>1722.9659999999999</v>
      </c>
      <c r="F10" s="3">
        <v>69.677999999999997</v>
      </c>
      <c r="G10" s="3">
        <v>1136.8409999999999</v>
      </c>
      <c r="H10" s="3">
        <v>355.96899999999999</v>
      </c>
      <c r="I10" s="3">
        <v>68.141000000000005</v>
      </c>
      <c r="J10" s="3">
        <v>166.43100000000001</v>
      </c>
      <c r="K10" s="3">
        <v>720.40700000000004</v>
      </c>
      <c r="L10" s="3">
        <v>148.4</v>
      </c>
      <c r="M10" s="3">
        <v>242.46900000000096</v>
      </c>
      <c r="N10" s="3">
        <v>8883.0779999999995</v>
      </c>
    </row>
    <row r="11" spans="1:14" s="7" customFormat="1" x14ac:dyDescent="0.25">
      <c r="A11" s="4" t="s">
        <v>20</v>
      </c>
      <c r="B11" s="20">
        <v>2331.0909999999999</v>
      </c>
      <c r="C11" s="20">
        <v>5545.6310000000012</v>
      </c>
      <c r="D11" s="20">
        <v>4117.9889999999996</v>
      </c>
      <c r="E11" s="20">
        <v>4572.3430000000008</v>
      </c>
      <c r="F11" s="20">
        <v>236.512</v>
      </c>
      <c r="G11" s="20">
        <v>3174.944</v>
      </c>
      <c r="H11" s="20">
        <v>1138.001</v>
      </c>
      <c r="I11" s="20">
        <v>196.59399999999999</v>
      </c>
      <c r="J11" s="20">
        <v>513.83000000000004</v>
      </c>
      <c r="K11" s="20">
        <v>1501.9169999999999</v>
      </c>
      <c r="L11" s="20">
        <v>440.03700000000003</v>
      </c>
      <c r="M11" s="20">
        <v>671.39599999999882</v>
      </c>
      <c r="N11" s="20">
        <v>24440.284999999996</v>
      </c>
    </row>
    <row r="12" spans="1:14" x14ac:dyDescent="0.25">
      <c r="A12" s="5" t="s">
        <v>21</v>
      </c>
      <c r="B12" s="3">
        <v>695.178</v>
      </c>
      <c r="C12" s="3">
        <v>1548.2149999999999</v>
      </c>
      <c r="D12" s="3">
        <v>978.78700000000003</v>
      </c>
      <c r="E12" s="3">
        <v>2295.585</v>
      </c>
      <c r="F12" s="3">
        <v>89.436999999999998</v>
      </c>
      <c r="G12" s="3">
        <v>1022.415</v>
      </c>
      <c r="H12" s="3">
        <v>369.39600000000002</v>
      </c>
      <c r="I12" s="3">
        <v>67.917000000000002</v>
      </c>
      <c r="J12" s="3">
        <v>204.392</v>
      </c>
      <c r="K12" s="3">
        <v>619.97799999999995</v>
      </c>
      <c r="L12" s="3">
        <v>163.744</v>
      </c>
      <c r="M12" s="3">
        <v>231.44200000000092</v>
      </c>
      <c r="N12" s="3">
        <v>8286.4860000000008</v>
      </c>
    </row>
    <row r="13" spans="1:14" x14ac:dyDescent="0.25">
      <c r="A13" s="5" t="s">
        <v>22</v>
      </c>
      <c r="B13" s="3">
        <v>738.06299999999999</v>
      </c>
      <c r="C13" s="3">
        <v>903.94600000000003</v>
      </c>
      <c r="D13" s="3">
        <v>1047.4949999999999</v>
      </c>
      <c r="E13" s="3">
        <v>1734.3579999999999</v>
      </c>
      <c r="F13" s="3">
        <v>72.933000000000007</v>
      </c>
      <c r="G13" s="3">
        <v>965.38</v>
      </c>
      <c r="H13" s="3">
        <v>384.017</v>
      </c>
      <c r="I13" s="3">
        <v>78.578000000000003</v>
      </c>
      <c r="J13" s="3">
        <v>215.947</v>
      </c>
      <c r="K13" s="3">
        <v>514.80799999999999</v>
      </c>
      <c r="L13" s="3">
        <v>183.05099999999999</v>
      </c>
      <c r="M13" s="3">
        <v>328.67999999999938</v>
      </c>
      <c r="N13" s="3">
        <v>7167.2560000000003</v>
      </c>
    </row>
    <row r="14" spans="1:14" x14ac:dyDescent="0.25">
      <c r="A14" s="5" t="s">
        <v>23</v>
      </c>
      <c r="B14" s="3">
        <v>854.47400000000005</v>
      </c>
      <c r="C14" s="3">
        <v>5769.0870000000004</v>
      </c>
      <c r="D14" s="3">
        <v>1038.47</v>
      </c>
      <c r="E14" s="3">
        <v>1469.2619999999999</v>
      </c>
      <c r="F14" s="3">
        <v>74.869</v>
      </c>
      <c r="G14" s="3">
        <v>1100.71</v>
      </c>
      <c r="H14" s="3">
        <v>391.209</v>
      </c>
      <c r="I14" s="3">
        <v>65.188000000000002</v>
      </c>
      <c r="J14" s="3">
        <v>215.87100000000001</v>
      </c>
      <c r="K14" s="3">
        <v>629.452</v>
      </c>
      <c r="L14" s="3">
        <v>194.84899999999999</v>
      </c>
      <c r="M14" s="3">
        <v>279.55399999999827</v>
      </c>
      <c r="N14" s="3">
        <v>12082.995000000001</v>
      </c>
    </row>
    <row r="15" spans="1:14" s="7" customFormat="1" x14ac:dyDescent="0.25">
      <c r="A15" s="4" t="s">
        <v>24</v>
      </c>
      <c r="B15" s="20">
        <v>2287.7150000000001</v>
      </c>
      <c r="C15" s="20">
        <v>8221.2479999999996</v>
      </c>
      <c r="D15" s="20">
        <v>3064.752</v>
      </c>
      <c r="E15" s="20">
        <v>5499.2049999999999</v>
      </c>
      <c r="F15" s="20">
        <v>237.239</v>
      </c>
      <c r="G15" s="20">
        <v>3088.5050000000001</v>
      </c>
      <c r="H15" s="20">
        <v>1144.6220000000001</v>
      </c>
      <c r="I15" s="20">
        <v>211.68299999999999</v>
      </c>
      <c r="J15" s="20">
        <v>636.21</v>
      </c>
      <c r="K15" s="20">
        <v>1764.2380000000001</v>
      </c>
      <c r="L15" s="20">
        <v>541.64400000000001</v>
      </c>
      <c r="M15" s="20">
        <v>839.67599999999857</v>
      </c>
      <c r="N15" s="20">
        <v>27536.737000000001</v>
      </c>
    </row>
    <row r="16" spans="1:14" x14ac:dyDescent="0.25">
      <c r="A16" s="5" t="s">
        <v>25</v>
      </c>
      <c r="B16" s="3">
        <v>750.36400000000003</v>
      </c>
      <c r="C16" s="3">
        <v>1309.1020000000001</v>
      </c>
      <c r="D16" s="3">
        <v>1032.576</v>
      </c>
      <c r="E16" s="3">
        <v>1499.578</v>
      </c>
      <c r="F16" s="3">
        <v>80.935000000000002</v>
      </c>
      <c r="G16" s="3">
        <v>1066.4739999999999</v>
      </c>
      <c r="H16" s="3">
        <v>326.56799999999998</v>
      </c>
      <c r="I16" s="3">
        <v>61.277000000000001</v>
      </c>
      <c r="J16" s="3">
        <v>203.76400000000001</v>
      </c>
      <c r="K16" s="3">
        <v>471.51</v>
      </c>
      <c r="L16" s="3">
        <v>160.93600000000001</v>
      </c>
      <c r="M16" s="3">
        <v>269.99899999999798</v>
      </c>
      <c r="N16" s="3">
        <v>7233.0829999999996</v>
      </c>
    </row>
    <row r="17" spans="1:14" x14ac:dyDescent="0.25">
      <c r="A17" s="5" t="s">
        <v>26</v>
      </c>
      <c r="B17" s="3">
        <v>970.20600000000002</v>
      </c>
      <c r="C17" s="3">
        <v>641.48</v>
      </c>
      <c r="D17" s="3">
        <v>1175.934</v>
      </c>
      <c r="E17" s="3">
        <v>1521.761</v>
      </c>
      <c r="F17" s="3">
        <v>83.033000000000001</v>
      </c>
      <c r="G17" s="3">
        <v>1070.3889999999999</v>
      </c>
      <c r="H17" s="3">
        <v>381.68799999999999</v>
      </c>
      <c r="I17" s="3">
        <v>62.975999999999999</v>
      </c>
      <c r="J17" s="3">
        <v>265.45499999999998</v>
      </c>
      <c r="K17" s="3">
        <v>484.928</v>
      </c>
      <c r="L17" s="3">
        <v>193.922</v>
      </c>
      <c r="M17" s="3">
        <v>292.26900000000114</v>
      </c>
      <c r="N17" s="3">
        <v>7144.0410000000002</v>
      </c>
    </row>
    <row r="18" spans="1:14" x14ac:dyDescent="0.25">
      <c r="A18" s="5" t="s">
        <v>27</v>
      </c>
      <c r="B18" s="3">
        <v>767.24</v>
      </c>
      <c r="C18" s="3">
        <v>2351.741</v>
      </c>
      <c r="D18" s="3">
        <v>1013.644</v>
      </c>
      <c r="E18" s="3">
        <v>1670.6969999999999</v>
      </c>
      <c r="F18" s="3">
        <v>77.353999999999999</v>
      </c>
      <c r="G18" s="3">
        <v>750.96699999999998</v>
      </c>
      <c r="H18" s="3">
        <v>313.32</v>
      </c>
      <c r="I18" s="3">
        <v>50.494999999999997</v>
      </c>
      <c r="J18" s="3">
        <v>167.3</v>
      </c>
      <c r="K18" s="3">
        <v>367.63799999999998</v>
      </c>
      <c r="L18" s="3">
        <v>157.91300000000001</v>
      </c>
      <c r="M18" s="3">
        <v>271.22700000000077</v>
      </c>
      <c r="N18" s="3">
        <v>7959.5360000000001</v>
      </c>
    </row>
    <row r="19" spans="1:14" s="7" customFormat="1" x14ac:dyDescent="0.25">
      <c r="A19" s="4" t="s">
        <v>28</v>
      </c>
      <c r="B19" s="20">
        <v>2487.8100000000004</v>
      </c>
      <c r="C19" s="20">
        <v>4302.3230000000003</v>
      </c>
      <c r="D19" s="20">
        <v>3222.1540000000005</v>
      </c>
      <c r="E19" s="20">
        <v>4692.0360000000001</v>
      </c>
      <c r="F19" s="20">
        <v>241.322</v>
      </c>
      <c r="G19" s="20">
        <v>2887.83</v>
      </c>
      <c r="H19" s="20">
        <v>1021.576</v>
      </c>
      <c r="I19" s="20">
        <v>174.74799999999999</v>
      </c>
      <c r="J19" s="20">
        <v>636.51900000000001</v>
      </c>
      <c r="K19" s="20">
        <v>1324.076</v>
      </c>
      <c r="L19" s="20">
        <v>512.77099999999996</v>
      </c>
      <c r="M19" s="20">
        <v>833.49499999999989</v>
      </c>
      <c r="N19" s="20">
        <v>22336.66</v>
      </c>
    </row>
    <row r="20" spans="1:14" s="7" customFormat="1" x14ac:dyDescent="0.25">
      <c r="A20" s="4" t="s">
        <v>29</v>
      </c>
      <c r="B20" s="20">
        <v>9670.0410000000011</v>
      </c>
      <c r="C20" s="20">
        <v>27302.477999999999</v>
      </c>
      <c r="D20" s="20">
        <v>13341.451000000001</v>
      </c>
      <c r="E20" s="20">
        <v>18336.843000000001</v>
      </c>
      <c r="F20" s="20">
        <v>884.51800000000003</v>
      </c>
      <c r="G20" s="20">
        <v>11996.544</v>
      </c>
      <c r="H20" s="20">
        <v>4446.018</v>
      </c>
      <c r="I20" s="20">
        <v>765.98700000000008</v>
      </c>
      <c r="J20" s="20">
        <v>2315.9890000000005</v>
      </c>
      <c r="K20" s="20">
        <v>5963.3950000000004</v>
      </c>
      <c r="L20" s="20">
        <v>1933.2630000000001</v>
      </c>
      <c r="M20" s="20">
        <v>2943.4959999999955</v>
      </c>
      <c r="N20" s="20">
        <v>99900.023000000001</v>
      </c>
    </row>
    <row r="21" spans="1:14" x14ac:dyDescent="0.25">
      <c r="A21" s="5" t="s">
        <v>30</v>
      </c>
      <c r="B21" s="3">
        <v>640.471</v>
      </c>
      <c r="C21" s="3">
        <v>988.80399999999997</v>
      </c>
      <c r="D21" s="3">
        <v>907.02499999999998</v>
      </c>
      <c r="E21" s="3">
        <v>1338.4390000000001</v>
      </c>
      <c r="F21" s="3">
        <v>46.563000000000002</v>
      </c>
      <c r="G21" s="3">
        <v>852.50599999999997</v>
      </c>
      <c r="H21" s="3">
        <v>279.74299999999999</v>
      </c>
      <c r="I21" s="3">
        <v>56.341999999999999</v>
      </c>
      <c r="J21" s="3">
        <v>133.43899999999999</v>
      </c>
      <c r="K21" s="3">
        <v>418.91699999999997</v>
      </c>
      <c r="L21" s="3">
        <v>134.905</v>
      </c>
      <c r="M21" s="3">
        <v>235.79799999999886</v>
      </c>
      <c r="N21" s="3">
        <v>6032.9520000000002</v>
      </c>
    </row>
    <row r="22" spans="1:14" x14ac:dyDescent="0.25">
      <c r="A22" s="5" t="s">
        <v>15</v>
      </c>
      <c r="B22" s="3">
        <v>771.51900000000001</v>
      </c>
      <c r="C22" s="3">
        <v>1352.3630000000001</v>
      </c>
      <c r="D22" s="3">
        <v>1259.941</v>
      </c>
      <c r="E22" s="3">
        <v>1288.5340000000001</v>
      </c>
      <c r="F22" s="3">
        <v>57.323999999999998</v>
      </c>
      <c r="G22" s="3">
        <v>894.25199999999995</v>
      </c>
      <c r="H22" s="3">
        <v>376.935</v>
      </c>
      <c r="I22" s="3">
        <v>46.59</v>
      </c>
      <c r="J22" s="3">
        <v>180.75800000000001</v>
      </c>
      <c r="K22" s="3">
        <v>421.298</v>
      </c>
      <c r="L22" s="3">
        <v>142.92099999999999</v>
      </c>
      <c r="M22" s="3">
        <v>210.25800000000072</v>
      </c>
      <c r="N22" s="3">
        <v>7002.6930000000002</v>
      </c>
    </row>
    <row r="23" spans="1:14" x14ac:dyDescent="0.25">
      <c r="A23" s="5" t="s">
        <v>16</v>
      </c>
      <c r="B23" s="3">
        <v>795.43600000000004</v>
      </c>
      <c r="C23" s="3">
        <v>818.81100000000004</v>
      </c>
      <c r="D23" s="3">
        <v>1221.328</v>
      </c>
      <c r="E23" s="3">
        <v>1511.058</v>
      </c>
      <c r="F23" s="3">
        <v>68.349000000000004</v>
      </c>
      <c r="G23" s="3">
        <v>1111.248</v>
      </c>
      <c r="H23" s="3">
        <v>394.70699999999999</v>
      </c>
      <c r="I23" s="3">
        <v>65.417000000000002</v>
      </c>
      <c r="J23" s="3">
        <v>235.38399999999999</v>
      </c>
      <c r="K23" s="3">
        <v>565.99599999999998</v>
      </c>
      <c r="L23" s="3">
        <v>179.339</v>
      </c>
      <c r="M23" s="3">
        <v>286.05699999999979</v>
      </c>
      <c r="N23" s="3">
        <v>7253.13</v>
      </c>
    </row>
    <row r="24" spans="1:14" s="7" customFormat="1" x14ac:dyDescent="0.25">
      <c r="A24" s="4" t="s">
        <v>17</v>
      </c>
      <c r="B24" s="20">
        <v>2207.4259999999999</v>
      </c>
      <c r="C24" s="20">
        <v>3159.9780000000001</v>
      </c>
      <c r="D24" s="20">
        <v>3388.2939999999999</v>
      </c>
      <c r="E24" s="20">
        <v>4138.0309999999999</v>
      </c>
      <c r="F24" s="20">
        <v>172.23599999999999</v>
      </c>
      <c r="G24" s="20">
        <v>2858.0059999999999</v>
      </c>
      <c r="H24" s="20">
        <v>1051.385</v>
      </c>
      <c r="I24" s="20">
        <v>168.34899999999999</v>
      </c>
      <c r="J24" s="20">
        <v>549.58100000000002</v>
      </c>
      <c r="K24" s="20">
        <v>1406.2109999999998</v>
      </c>
      <c r="L24" s="20">
        <v>457.16500000000002</v>
      </c>
      <c r="M24" s="20">
        <v>732.11299999999937</v>
      </c>
      <c r="N24" s="20">
        <v>20288.775000000001</v>
      </c>
    </row>
    <row r="25" spans="1:14" x14ac:dyDescent="0.25">
      <c r="A25" s="5" t="s">
        <v>18</v>
      </c>
      <c r="B25" s="3">
        <v>768.63800000000003</v>
      </c>
      <c r="C25" s="3">
        <v>765.93799999999999</v>
      </c>
      <c r="D25" s="3">
        <v>1093.6659999999999</v>
      </c>
      <c r="E25" s="3">
        <v>1366.7739999999999</v>
      </c>
      <c r="F25" s="3">
        <v>55.893000000000001</v>
      </c>
      <c r="G25" s="3">
        <v>817.125</v>
      </c>
      <c r="H25" s="3">
        <v>351.96199999999999</v>
      </c>
      <c r="I25" s="3">
        <v>63.555</v>
      </c>
      <c r="J25" s="3">
        <v>197.816</v>
      </c>
      <c r="K25" s="3">
        <v>382.48500000000001</v>
      </c>
      <c r="L25" s="3">
        <v>140.34800000000001</v>
      </c>
      <c r="M25" s="3">
        <v>211.73200000000088</v>
      </c>
      <c r="N25" s="3">
        <v>6215.9319999999998</v>
      </c>
    </row>
    <row r="26" spans="1:14" x14ac:dyDescent="0.25">
      <c r="A26" s="5" t="s">
        <v>3</v>
      </c>
      <c r="B26" s="3">
        <v>902.12099999999998</v>
      </c>
      <c r="C26" s="3">
        <v>874.37599999999998</v>
      </c>
      <c r="D26" s="3">
        <v>1013.0940000000001</v>
      </c>
      <c r="E26" s="3">
        <v>1311.5119999999999</v>
      </c>
      <c r="F26" s="3">
        <v>75.328000000000003</v>
      </c>
      <c r="G26" s="3">
        <v>1058.357</v>
      </c>
      <c r="H26" s="3">
        <v>391.18099999999998</v>
      </c>
      <c r="I26" s="3">
        <v>77.254999999999995</v>
      </c>
      <c r="J26" s="3">
        <v>187.291</v>
      </c>
      <c r="K26" s="3">
        <v>550.21799999999996</v>
      </c>
      <c r="L26" s="3">
        <v>161.82</v>
      </c>
      <c r="M26" s="3">
        <v>239.77099999999973</v>
      </c>
      <c r="N26" s="3">
        <v>6842.3239999999996</v>
      </c>
    </row>
    <row r="27" spans="1:14" x14ac:dyDescent="0.25">
      <c r="A27" s="5" t="s">
        <v>19</v>
      </c>
      <c r="B27" s="3">
        <v>904.36</v>
      </c>
      <c r="C27" s="3">
        <v>779.61699999999996</v>
      </c>
      <c r="D27" s="3">
        <v>1153.21</v>
      </c>
      <c r="E27" s="3">
        <v>1321.855</v>
      </c>
      <c r="F27" s="3">
        <v>80.328999999999994</v>
      </c>
      <c r="G27" s="3">
        <v>1120.4680000000001</v>
      </c>
      <c r="H27" s="3">
        <v>422.42899999999997</v>
      </c>
      <c r="I27" s="3">
        <v>100.06</v>
      </c>
      <c r="J27" s="3">
        <v>153.38900000000001</v>
      </c>
      <c r="K27" s="3">
        <v>527.99699999999996</v>
      </c>
      <c r="L27" s="3">
        <v>176.893</v>
      </c>
      <c r="M27" s="3">
        <v>207.40099999999984</v>
      </c>
      <c r="N27" s="3">
        <v>6948.0079999999998</v>
      </c>
    </row>
    <row r="28" spans="1:14" s="7" customFormat="1" x14ac:dyDescent="0.25">
      <c r="A28" s="4" t="s">
        <v>20</v>
      </c>
      <c r="B28" s="20">
        <v>2575.1190000000001</v>
      </c>
      <c r="C28" s="20">
        <v>2419.9309999999996</v>
      </c>
      <c r="D28" s="20">
        <v>3259.9700000000003</v>
      </c>
      <c r="E28" s="20">
        <v>4000.1410000000001</v>
      </c>
      <c r="F28" s="20">
        <v>211.55</v>
      </c>
      <c r="G28" s="20">
        <v>2995.95</v>
      </c>
      <c r="H28" s="20">
        <v>1165.5720000000001</v>
      </c>
      <c r="I28" s="20">
        <v>240.87</v>
      </c>
      <c r="J28" s="20">
        <v>538.49599999999998</v>
      </c>
      <c r="K28" s="20">
        <v>1460.6999999999998</v>
      </c>
      <c r="L28" s="20">
        <v>479.06100000000004</v>
      </c>
      <c r="M28" s="20">
        <v>658.90400000000045</v>
      </c>
      <c r="N28" s="20">
        <v>20006.263999999999</v>
      </c>
    </row>
    <row r="29" spans="1:14" x14ac:dyDescent="0.25">
      <c r="A29" s="5" t="s">
        <v>21</v>
      </c>
      <c r="B29" s="3">
        <v>823.904</v>
      </c>
      <c r="C29" s="3">
        <v>811.52800000000002</v>
      </c>
      <c r="D29" s="3">
        <v>1077.104</v>
      </c>
      <c r="E29" s="3">
        <v>1437.461</v>
      </c>
      <c r="F29" s="3">
        <v>67.316999999999993</v>
      </c>
      <c r="G29" s="3">
        <v>1015.8</v>
      </c>
      <c r="H29" s="3">
        <v>418.065</v>
      </c>
      <c r="I29" s="3">
        <v>63.387</v>
      </c>
      <c r="J29" s="3">
        <v>173.85499999999999</v>
      </c>
      <c r="K29" s="3">
        <v>873.64700000000005</v>
      </c>
      <c r="L29" s="3">
        <v>167.422</v>
      </c>
      <c r="M29" s="3">
        <v>244.84000000000106</v>
      </c>
      <c r="N29" s="3">
        <v>7174.33</v>
      </c>
    </row>
    <row r="30" spans="1:14" x14ac:dyDescent="0.25">
      <c r="A30" s="5" t="s">
        <v>22</v>
      </c>
      <c r="B30" s="3">
        <v>916.85799999999995</v>
      </c>
      <c r="C30" s="3">
        <v>597.00800000000004</v>
      </c>
      <c r="D30" s="3">
        <v>1255.7550000000001</v>
      </c>
      <c r="E30" s="3">
        <v>1486.095</v>
      </c>
      <c r="F30" s="3">
        <v>79.813000000000002</v>
      </c>
      <c r="G30" s="3">
        <v>1132.6289999999999</v>
      </c>
      <c r="H30" s="3">
        <v>431.73500000000001</v>
      </c>
      <c r="I30" s="3">
        <v>74.757999999999996</v>
      </c>
      <c r="J30" s="3">
        <v>204.58199999999999</v>
      </c>
      <c r="K30" s="3">
        <v>572.774</v>
      </c>
      <c r="L30" s="3">
        <v>183.57900000000001</v>
      </c>
      <c r="M30" s="3">
        <v>263.41499999999996</v>
      </c>
      <c r="N30" s="3">
        <v>7199.0010000000002</v>
      </c>
    </row>
    <row r="31" spans="1:14" x14ac:dyDescent="0.25">
      <c r="A31" s="5" t="s">
        <v>23</v>
      </c>
      <c r="B31" s="3">
        <v>779.85699999999997</v>
      </c>
      <c r="C31" s="3">
        <v>1435.4770000000001</v>
      </c>
      <c r="D31" s="3">
        <v>1340.13</v>
      </c>
      <c r="E31" s="3">
        <v>1822.9570000000001</v>
      </c>
      <c r="F31" s="3">
        <v>87.838999999999999</v>
      </c>
      <c r="G31" s="3">
        <v>1187.7159999999999</v>
      </c>
      <c r="H31" s="3">
        <v>449.26499999999999</v>
      </c>
      <c r="I31" s="3">
        <v>64.739000000000004</v>
      </c>
      <c r="J31" s="3">
        <v>228.90199999999999</v>
      </c>
      <c r="K31" s="3">
        <v>625.37199999999996</v>
      </c>
      <c r="L31" s="3">
        <v>171.76599999999999</v>
      </c>
      <c r="M31" s="3">
        <v>298.253999999999</v>
      </c>
      <c r="N31" s="3">
        <v>8492.2739999999994</v>
      </c>
    </row>
    <row r="32" spans="1:14" s="7" customFormat="1" x14ac:dyDescent="0.25">
      <c r="A32" s="4" t="s">
        <v>24</v>
      </c>
      <c r="B32" s="20">
        <v>2520.6189999999997</v>
      </c>
      <c r="C32" s="20">
        <v>2844.0129999999999</v>
      </c>
      <c r="D32" s="20">
        <v>3672.9890000000005</v>
      </c>
      <c r="E32" s="20">
        <v>4746.5129999999999</v>
      </c>
      <c r="F32" s="20">
        <v>234.96899999999999</v>
      </c>
      <c r="G32" s="20">
        <v>3336.145</v>
      </c>
      <c r="H32" s="20">
        <v>1299.0650000000001</v>
      </c>
      <c r="I32" s="20">
        <v>202.88399999999999</v>
      </c>
      <c r="J32" s="20">
        <v>607.33899999999994</v>
      </c>
      <c r="K32" s="20">
        <v>2071.7930000000001</v>
      </c>
      <c r="L32" s="20">
        <v>522.76699999999994</v>
      </c>
      <c r="M32" s="20">
        <v>806.50900000000001</v>
      </c>
      <c r="N32" s="20">
        <v>22865.605</v>
      </c>
    </row>
    <row r="33" spans="1:14" x14ac:dyDescent="0.25">
      <c r="A33" s="5" t="s">
        <v>25</v>
      </c>
      <c r="B33" s="3">
        <v>859.24400000000003</v>
      </c>
      <c r="C33" s="3">
        <v>1436.615</v>
      </c>
      <c r="D33" s="3">
        <v>1474.981</v>
      </c>
      <c r="E33" s="3">
        <v>1798.797</v>
      </c>
      <c r="F33" s="3">
        <v>84.635000000000005</v>
      </c>
      <c r="G33" s="3">
        <v>1117.7639999999999</v>
      </c>
      <c r="H33" s="3">
        <v>409.50299999999999</v>
      </c>
      <c r="I33" s="3">
        <v>61.476999999999997</v>
      </c>
      <c r="J33" s="3">
        <v>267.48599999999999</v>
      </c>
      <c r="K33" s="3">
        <v>561.62300000000005</v>
      </c>
      <c r="L33" s="3">
        <v>186.14500000000001</v>
      </c>
      <c r="M33" s="3">
        <v>339.45999999999913</v>
      </c>
      <c r="N33" s="3">
        <v>8597.73</v>
      </c>
    </row>
    <row r="34" spans="1:14" x14ac:dyDescent="0.25">
      <c r="A34" s="5" t="s">
        <v>26</v>
      </c>
      <c r="B34" s="3">
        <v>1151.8140000000001</v>
      </c>
      <c r="C34" s="3">
        <v>2275.9690000000001</v>
      </c>
      <c r="D34" s="3">
        <v>1436.519</v>
      </c>
      <c r="E34" s="3">
        <v>1854.886</v>
      </c>
      <c r="F34" s="3">
        <v>89.724000000000004</v>
      </c>
      <c r="G34" s="3">
        <v>1131.239</v>
      </c>
      <c r="H34" s="3">
        <v>419.31700000000001</v>
      </c>
      <c r="I34" s="3">
        <v>68.363</v>
      </c>
      <c r="J34" s="3">
        <v>277.49900000000002</v>
      </c>
      <c r="K34" s="3">
        <v>576.66899999999998</v>
      </c>
      <c r="L34" s="3">
        <v>198.03200000000001</v>
      </c>
      <c r="M34" s="3">
        <v>257.93700000000172</v>
      </c>
      <c r="N34" s="3">
        <v>9737.9680000000008</v>
      </c>
    </row>
    <row r="35" spans="1:14" x14ac:dyDescent="0.25">
      <c r="A35" s="5" t="s">
        <v>27</v>
      </c>
      <c r="B35" s="3">
        <v>760.27700000000004</v>
      </c>
      <c r="C35" s="3">
        <v>1096.954</v>
      </c>
      <c r="D35" s="3">
        <v>1045.298</v>
      </c>
      <c r="E35" s="3">
        <v>1403.9770000000001</v>
      </c>
      <c r="F35" s="3">
        <v>79.628</v>
      </c>
      <c r="G35" s="3">
        <v>856.68799999999999</v>
      </c>
      <c r="H35" s="3">
        <v>366.94200000000001</v>
      </c>
      <c r="I35" s="3">
        <v>82.921000000000006</v>
      </c>
      <c r="J35" s="3">
        <v>161.90600000000001</v>
      </c>
      <c r="K35" s="3">
        <v>468.98599999999999</v>
      </c>
      <c r="L35" s="3">
        <v>159.251</v>
      </c>
      <c r="M35" s="3">
        <v>203.52199999999993</v>
      </c>
      <c r="N35" s="3">
        <v>6686.35</v>
      </c>
    </row>
    <row r="36" spans="1:14" s="7" customFormat="1" x14ac:dyDescent="0.25">
      <c r="A36" s="4" t="s">
        <v>28</v>
      </c>
      <c r="B36" s="20">
        <v>2771.335</v>
      </c>
      <c r="C36" s="20">
        <v>4809.5379999999996</v>
      </c>
      <c r="D36" s="20">
        <v>3956.7979999999998</v>
      </c>
      <c r="E36" s="20">
        <v>5057.66</v>
      </c>
      <c r="F36" s="20">
        <v>253.98700000000002</v>
      </c>
      <c r="G36" s="20">
        <v>3105.6909999999998</v>
      </c>
      <c r="H36" s="20">
        <v>1195.7619999999999</v>
      </c>
      <c r="I36" s="20">
        <v>212.76100000000002</v>
      </c>
      <c r="J36" s="20">
        <v>706.89100000000008</v>
      </c>
      <c r="K36" s="20">
        <v>1607.2779999999998</v>
      </c>
      <c r="L36" s="20">
        <v>543.428</v>
      </c>
      <c r="M36" s="20">
        <v>800.91900000000078</v>
      </c>
      <c r="N36" s="20">
        <v>25022.048000000003</v>
      </c>
    </row>
    <row r="37" spans="1:14" s="7" customFormat="1" x14ac:dyDescent="0.25">
      <c r="A37" s="4" t="s">
        <v>31</v>
      </c>
      <c r="B37" s="20">
        <v>10074.499</v>
      </c>
      <c r="C37" s="20">
        <v>13233.46</v>
      </c>
      <c r="D37" s="20">
        <v>14278.050999999999</v>
      </c>
      <c r="E37" s="20">
        <v>17942.345000000001</v>
      </c>
      <c r="F37" s="20">
        <v>872.74199999999996</v>
      </c>
      <c r="G37" s="20">
        <v>12295.792000000001</v>
      </c>
      <c r="H37" s="20">
        <v>4711.7840000000006</v>
      </c>
      <c r="I37" s="20">
        <v>824.86400000000003</v>
      </c>
      <c r="J37" s="20">
        <v>2402.3069999999998</v>
      </c>
      <c r="K37" s="20">
        <v>6545.982</v>
      </c>
      <c r="L37" s="20">
        <v>2002.4209999999998</v>
      </c>
      <c r="M37" s="20">
        <v>2998.4450000000006</v>
      </c>
      <c r="N37" s="20">
        <v>88182.69200000001</v>
      </c>
    </row>
    <row r="38" spans="1:14" x14ac:dyDescent="0.25">
      <c r="A38" s="5" t="s">
        <v>32</v>
      </c>
      <c r="B38" s="3">
        <v>914.64599999999996</v>
      </c>
      <c r="C38" s="3">
        <v>1825.98</v>
      </c>
      <c r="D38" s="3">
        <v>1107.3620000000001</v>
      </c>
      <c r="E38" s="3">
        <v>1355.33</v>
      </c>
      <c r="F38" s="3">
        <v>45.924999999999997</v>
      </c>
      <c r="G38" s="3">
        <v>834.15</v>
      </c>
      <c r="H38" s="3">
        <v>324.58999999999997</v>
      </c>
      <c r="I38" s="3">
        <v>94.2</v>
      </c>
      <c r="J38" s="3">
        <v>140.21700000000001</v>
      </c>
      <c r="K38" s="3">
        <v>764.21500000000003</v>
      </c>
      <c r="L38" s="3">
        <v>147.072</v>
      </c>
      <c r="M38" s="3">
        <v>189.39199999999983</v>
      </c>
      <c r="N38" s="3">
        <v>7743.0789999999997</v>
      </c>
    </row>
    <row r="39" spans="1:14" x14ac:dyDescent="0.25">
      <c r="A39" s="6" t="s">
        <v>15</v>
      </c>
      <c r="B39" s="3">
        <v>879.11099999999999</v>
      </c>
      <c r="C39" s="3">
        <v>756.80499999999995</v>
      </c>
      <c r="D39" s="3">
        <v>1115.5920000000001</v>
      </c>
      <c r="E39" s="3">
        <v>1622.8030000000001</v>
      </c>
      <c r="F39" s="3">
        <v>88.747</v>
      </c>
      <c r="G39" s="3">
        <v>1257.886</v>
      </c>
      <c r="H39" s="3">
        <v>429.815</v>
      </c>
      <c r="I39" s="3">
        <v>76.123999999999995</v>
      </c>
      <c r="J39" s="3">
        <v>204.63800000000001</v>
      </c>
      <c r="K39" s="3">
        <v>591.33199999999999</v>
      </c>
      <c r="L39" s="3">
        <v>177.01300000000001</v>
      </c>
      <c r="M39" s="3">
        <v>250.9980000000005</v>
      </c>
      <c r="N39" s="3">
        <v>7450.8639999999996</v>
      </c>
    </row>
    <row r="40" spans="1:14" x14ac:dyDescent="0.25">
      <c r="A40" s="6" t="s">
        <v>16</v>
      </c>
      <c r="B40" s="3">
        <v>746.23900000000003</v>
      </c>
      <c r="C40" s="3">
        <v>1229.049</v>
      </c>
      <c r="D40" s="3">
        <v>1115.529</v>
      </c>
      <c r="E40" s="3">
        <v>1342.4939999999999</v>
      </c>
      <c r="F40" s="3">
        <v>91.831000000000003</v>
      </c>
      <c r="G40" s="3">
        <v>1042.548</v>
      </c>
      <c r="H40" s="3">
        <v>370.62900000000002</v>
      </c>
      <c r="I40" s="3">
        <v>78.975999999999999</v>
      </c>
      <c r="J40" s="3">
        <v>209.28299999999999</v>
      </c>
      <c r="K40" s="3">
        <v>509.48899999999998</v>
      </c>
      <c r="L40" s="3">
        <v>194.89099999999999</v>
      </c>
      <c r="M40" s="3">
        <v>214.57300000000123</v>
      </c>
      <c r="N40" s="3">
        <v>7145.5309999999999</v>
      </c>
    </row>
    <row r="41" spans="1:14" s="7" customFormat="1" x14ac:dyDescent="0.25">
      <c r="A41" s="4" t="s">
        <v>17</v>
      </c>
      <c r="B41" s="20">
        <v>2539.9960000000001</v>
      </c>
      <c r="C41" s="20">
        <v>3811.8339999999998</v>
      </c>
      <c r="D41" s="20">
        <v>3338.4830000000002</v>
      </c>
      <c r="E41" s="20">
        <v>4320.6269999999995</v>
      </c>
      <c r="F41" s="20">
        <v>226.50299999999999</v>
      </c>
      <c r="G41" s="20">
        <v>3134.5839999999998</v>
      </c>
      <c r="H41" s="20">
        <v>1125.0340000000001</v>
      </c>
      <c r="I41" s="20">
        <v>249.3</v>
      </c>
      <c r="J41" s="20">
        <v>554.13800000000003</v>
      </c>
      <c r="K41" s="20">
        <v>1865.0360000000001</v>
      </c>
      <c r="L41" s="20">
        <v>518.976</v>
      </c>
      <c r="M41" s="20">
        <v>654.96300000000156</v>
      </c>
      <c r="N41" s="20">
        <v>22339.473999999998</v>
      </c>
    </row>
    <row r="42" spans="1:14" x14ac:dyDescent="0.25">
      <c r="A42" s="7" t="s">
        <v>18</v>
      </c>
      <c r="B42" s="3">
        <v>787.55</v>
      </c>
      <c r="C42" s="3">
        <v>1281.4580000000001</v>
      </c>
      <c r="D42" s="3">
        <v>1175.6110000000001</v>
      </c>
      <c r="E42" s="3">
        <v>1360.0029999999999</v>
      </c>
      <c r="F42" s="3">
        <v>89.977999999999994</v>
      </c>
      <c r="G42" s="3">
        <v>1506.211</v>
      </c>
      <c r="H42" s="3">
        <v>429.91500000000002</v>
      </c>
      <c r="I42" s="3">
        <v>83.905000000000001</v>
      </c>
      <c r="J42" s="3">
        <v>256.79899999999998</v>
      </c>
      <c r="K42" s="3">
        <v>687.37</v>
      </c>
      <c r="L42" s="3">
        <v>187.84899999999999</v>
      </c>
      <c r="M42" s="3">
        <v>271.44900000000052</v>
      </c>
      <c r="N42" s="3">
        <v>8118.098</v>
      </c>
    </row>
    <row r="43" spans="1:14" x14ac:dyDescent="0.25">
      <c r="A43" s="7" t="s">
        <v>3</v>
      </c>
      <c r="B43" s="3">
        <v>720.28200000000004</v>
      </c>
      <c r="C43" s="3">
        <v>1965.701</v>
      </c>
      <c r="D43" s="3">
        <v>1225.702</v>
      </c>
      <c r="E43" s="3">
        <v>1390.39</v>
      </c>
      <c r="F43" s="3">
        <v>100.02</v>
      </c>
      <c r="G43" s="3">
        <v>1146.08</v>
      </c>
      <c r="H43" s="3">
        <v>440.77</v>
      </c>
      <c r="I43" s="3">
        <v>89.150999999999996</v>
      </c>
      <c r="J43" s="3">
        <v>229.251</v>
      </c>
      <c r="K43" s="3">
        <v>557.14</v>
      </c>
      <c r="L43" s="3">
        <v>180.48500000000001</v>
      </c>
      <c r="M43" s="3">
        <v>222.05799999999908</v>
      </c>
      <c r="N43" s="3">
        <v>8267.0300000000007</v>
      </c>
    </row>
    <row r="44" spans="1:14" ht="14.25" thickBot="1" x14ac:dyDescent="0.3">
      <c r="A44" s="11" t="s">
        <v>33</v>
      </c>
      <c r="B44" s="19">
        <f>B43-B42</f>
        <v>-67.267999999999915</v>
      </c>
      <c r="C44" s="19">
        <f t="shared" ref="C44:N44" si="0">C43-C42</f>
        <v>684.24299999999994</v>
      </c>
      <c r="D44" s="19">
        <f t="shared" si="0"/>
        <v>50.090999999999894</v>
      </c>
      <c r="E44" s="19">
        <f t="shared" si="0"/>
        <v>30.387000000000171</v>
      </c>
      <c r="F44" s="19">
        <f t="shared" si="0"/>
        <v>10.042000000000002</v>
      </c>
      <c r="G44" s="19">
        <f t="shared" si="0"/>
        <v>-360.13100000000009</v>
      </c>
      <c r="H44" s="19">
        <f t="shared" si="0"/>
        <v>10.854999999999961</v>
      </c>
      <c r="I44" s="19">
        <f t="shared" si="0"/>
        <v>5.2459999999999951</v>
      </c>
      <c r="J44" s="19">
        <f t="shared" si="0"/>
        <v>-27.547999999999973</v>
      </c>
      <c r="K44" s="19">
        <f t="shared" si="0"/>
        <v>-130.23000000000002</v>
      </c>
      <c r="L44" s="19">
        <f t="shared" si="0"/>
        <v>-7.3639999999999759</v>
      </c>
      <c r="M44" s="19">
        <f t="shared" si="0"/>
        <v>-49.391000000001441</v>
      </c>
      <c r="N44" s="19">
        <f t="shared" si="0"/>
        <v>148.9320000000007</v>
      </c>
    </row>
    <row r="45" spans="1:14" ht="14.25" thickTop="1" x14ac:dyDescent="0.25">
      <c r="A45" s="12" t="s">
        <v>340</v>
      </c>
    </row>
    <row r="46" spans="1:14" x14ac:dyDescent="0.25">
      <c r="A46" s="13" t="s">
        <v>4</v>
      </c>
      <c r="B46" s="17">
        <f>B37/$N37*100</f>
        <v>11.424576378321495</v>
      </c>
      <c r="C46" s="17">
        <f t="shared" ref="C46:N46" si="1">C37/$N37*100</f>
        <v>15.006867787615279</v>
      </c>
      <c r="D46" s="17">
        <f t="shared" si="1"/>
        <v>16.191443781280796</v>
      </c>
      <c r="E46" s="17">
        <f t="shared" si="1"/>
        <v>20.346787553276329</v>
      </c>
      <c r="F46" s="17">
        <f t="shared" si="1"/>
        <v>0.98969761549125745</v>
      </c>
      <c r="G46" s="17">
        <f t="shared" si="1"/>
        <v>13.943543479031009</v>
      </c>
      <c r="H46" s="17">
        <f t="shared" si="1"/>
        <v>5.3432072588575545</v>
      </c>
      <c r="I46" s="17">
        <f t="shared" si="1"/>
        <v>0.93540351433136093</v>
      </c>
      <c r="J46" s="17">
        <f t="shared" si="1"/>
        <v>2.7242386748637699</v>
      </c>
      <c r="K46" s="17">
        <f t="shared" si="1"/>
        <v>7.423204998096451</v>
      </c>
      <c r="L46" s="17">
        <f t="shared" si="1"/>
        <v>2.2707641993964072</v>
      </c>
      <c r="M46" s="17">
        <f t="shared" si="1"/>
        <v>3.4002647594382811</v>
      </c>
      <c r="N46" s="17">
        <f t="shared" si="1"/>
        <v>100</v>
      </c>
    </row>
    <row r="47" spans="1:14" x14ac:dyDescent="0.25">
      <c r="A47" s="14" t="s">
        <v>18</v>
      </c>
      <c r="B47" s="15">
        <f>B42/$N42*100</f>
        <v>9.7011639918611472</v>
      </c>
      <c r="C47" s="15">
        <f t="shared" ref="C47:N48" si="2">C42/$N42*100</f>
        <v>15.785199932299415</v>
      </c>
      <c r="D47" s="15">
        <f t="shared" si="2"/>
        <v>14.481360042709513</v>
      </c>
      <c r="E47" s="15">
        <f t="shared" si="2"/>
        <v>16.752729518663116</v>
      </c>
      <c r="F47" s="15">
        <f t="shared" si="2"/>
        <v>1.1083630673096085</v>
      </c>
      <c r="G47" s="15">
        <f t="shared" si="2"/>
        <v>18.553742514564373</v>
      </c>
      <c r="H47" s="15">
        <f t="shared" si="2"/>
        <v>5.2957601645114414</v>
      </c>
      <c r="I47" s="15">
        <f t="shared" si="2"/>
        <v>1.0335549041167034</v>
      </c>
      <c r="J47" s="15">
        <f t="shared" si="2"/>
        <v>3.1632902189650829</v>
      </c>
      <c r="K47" s="15">
        <f t="shared" si="2"/>
        <v>8.4671310940074882</v>
      </c>
      <c r="L47" s="15">
        <f t="shared" si="2"/>
        <v>2.3139533422730301</v>
      </c>
      <c r="M47" s="15">
        <f t="shared" si="2"/>
        <v>3.3437512087190933</v>
      </c>
      <c r="N47" s="15">
        <f t="shared" si="2"/>
        <v>100</v>
      </c>
    </row>
    <row r="48" spans="1:14" x14ac:dyDescent="0.25">
      <c r="A48" s="14" t="s">
        <v>3</v>
      </c>
      <c r="B48" s="15">
        <f>B43/$N43*100</f>
        <v>8.7127057722059789</v>
      </c>
      <c r="C48" s="15">
        <f t="shared" si="2"/>
        <v>23.777596065334226</v>
      </c>
      <c r="D48" s="15">
        <f t="shared" si="2"/>
        <v>14.826388678884678</v>
      </c>
      <c r="E48" s="15">
        <f t="shared" si="2"/>
        <v>16.818494671000348</v>
      </c>
      <c r="F48" s="15">
        <f t="shared" si="2"/>
        <v>1.2098661792687335</v>
      </c>
      <c r="G48" s="15">
        <f t="shared" si="2"/>
        <v>13.863261655032094</v>
      </c>
      <c r="H48" s="15">
        <f t="shared" si="2"/>
        <v>5.3316608261975578</v>
      </c>
      <c r="I48" s="15">
        <f t="shared" si="2"/>
        <v>1.0783921190560575</v>
      </c>
      <c r="J48" s="15">
        <f t="shared" si="2"/>
        <v>2.7730756994954655</v>
      </c>
      <c r="K48" s="15">
        <f t="shared" si="2"/>
        <v>6.7393005710636098</v>
      </c>
      <c r="L48" s="15">
        <f t="shared" si="2"/>
        <v>2.1831903355860569</v>
      </c>
      <c r="M48" s="15">
        <f t="shared" si="2"/>
        <v>2.6860674268751787</v>
      </c>
      <c r="N48" s="15">
        <f t="shared" si="2"/>
        <v>100</v>
      </c>
    </row>
    <row r="49" spans="1:14" ht="14.25" thickBot="1" x14ac:dyDescent="0.3">
      <c r="A49" s="18" t="s">
        <v>34</v>
      </c>
      <c r="B49" s="16">
        <f>B44/B42*100</f>
        <v>-8.5414259412100719</v>
      </c>
      <c r="C49" s="16">
        <f t="shared" ref="C49:M49" si="3">C44/C42*100</f>
        <v>53.39566337718442</v>
      </c>
      <c r="D49" s="16">
        <f t="shared" si="3"/>
        <v>4.2608481887290859</v>
      </c>
      <c r="E49" s="16">
        <f t="shared" si="3"/>
        <v>2.2343333066177187</v>
      </c>
      <c r="F49" s="16">
        <f t="shared" si="3"/>
        <v>11.160505901442578</v>
      </c>
      <c r="G49" s="16">
        <f t="shared" si="3"/>
        <v>-23.909731106730735</v>
      </c>
      <c r="H49" s="16">
        <f t="shared" si="3"/>
        <v>2.5249177162927463</v>
      </c>
      <c r="I49" s="16">
        <f t="shared" si="3"/>
        <v>6.2523091591681013</v>
      </c>
      <c r="J49" s="16">
        <f t="shared" si="3"/>
        <v>-10.727456103801018</v>
      </c>
      <c r="K49" s="16">
        <f t="shared" si="3"/>
        <v>-18.946127995111805</v>
      </c>
      <c r="L49" s="16">
        <f t="shared" si="3"/>
        <v>-3.9201699237153118</v>
      </c>
      <c r="M49" s="16">
        <f t="shared" si="3"/>
        <v>-18.195314773678056</v>
      </c>
      <c r="N49" s="16">
        <f>N44/N42*100</f>
        <v>1.8345676536548425</v>
      </c>
    </row>
    <row r="50" spans="1:14" ht="14.25" thickTop="1" x14ac:dyDescent="0.25"/>
    <row r="51" spans="1:14" x14ac:dyDescent="0.25">
      <c r="B51" s="109"/>
      <c r="C51" s="109"/>
      <c r="D51" s="109"/>
      <c r="E51" s="109"/>
      <c r="F51" s="109"/>
      <c r="G51" s="109"/>
      <c r="H51" s="109"/>
      <c r="I51" s="109"/>
      <c r="J51" s="109"/>
      <c r="K51" s="109"/>
      <c r="L51" s="109"/>
      <c r="M51" s="109"/>
      <c r="N51" s="109"/>
    </row>
    <row r="52" spans="1:14" x14ac:dyDescent="0.25">
      <c r="B52" s="109"/>
      <c r="C52" s="109"/>
      <c r="D52" s="109"/>
      <c r="E52" s="109"/>
      <c r="F52" s="109"/>
      <c r="G52" s="109"/>
      <c r="H52" s="109"/>
      <c r="I52" s="109"/>
      <c r="J52" s="109"/>
      <c r="K52" s="109"/>
      <c r="L52" s="109"/>
      <c r="M52" s="109"/>
      <c r="N52" s="109"/>
    </row>
    <row r="53" spans="1:14" x14ac:dyDescent="0.25">
      <c r="B53" s="109"/>
      <c r="C53" s="109"/>
      <c r="D53" s="109"/>
      <c r="E53" s="109"/>
      <c r="F53" s="109"/>
      <c r="G53" s="109"/>
      <c r="H53" s="109"/>
      <c r="I53" s="109"/>
      <c r="J53" s="109"/>
      <c r="K53" s="109"/>
      <c r="L53" s="109"/>
      <c r="M53" s="109"/>
      <c r="N53" s="109"/>
    </row>
  </sheetData>
  <mergeCells count="1">
    <mergeCell ref="A1:N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topLeftCell="D1" workbookViewId="0">
      <selection activeCell="Q31" sqref="Q1:S1048576"/>
    </sheetView>
  </sheetViews>
  <sheetFormatPr defaultRowHeight="13.5" x14ac:dyDescent="0.25"/>
  <cols>
    <col min="1" max="14" width="9.140625" style="7"/>
    <col min="15" max="15" width="9.5703125" style="7" customWidth="1"/>
    <col min="16" max="16384" width="9.140625" style="7"/>
  </cols>
  <sheetData>
    <row r="1" spans="1:15" x14ac:dyDescent="0.25">
      <c r="A1" s="10" t="s">
        <v>345</v>
      </c>
      <c r="B1" s="10"/>
      <c r="C1" s="10"/>
      <c r="D1" s="10"/>
      <c r="E1" s="10"/>
      <c r="F1" s="10"/>
      <c r="G1" s="10"/>
      <c r="H1" s="10"/>
      <c r="I1" s="10"/>
      <c r="J1" s="10"/>
      <c r="K1" s="10"/>
      <c r="L1" s="10"/>
      <c r="M1" s="10"/>
      <c r="N1" s="10"/>
      <c r="O1" s="10"/>
    </row>
    <row r="2" spans="1:15" x14ac:dyDescent="0.25">
      <c r="A2" s="20" t="s">
        <v>6</v>
      </c>
      <c r="B2" s="20" t="s">
        <v>60</v>
      </c>
      <c r="C2" s="20" t="s">
        <v>341</v>
      </c>
      <c r="D2" s="20" t="s">
        <v>37</v>
      </c>
      <c r="E2" s="20" t="s">
        <v>61</v>
      </c>
      <c r="F2" s="20" t="s">
        <v>62</v>
      </c>
      <c r="G2" s="20" t="s">
        <v>63</v>
      </c>
      <c r="H2" s="20" t="s">
        <v>332</v>
      </c>
      <c r="I2" s="20" t="s">
        <v>64</v>
      </c>
      <c r="J2" s="20" t="s">
        <v>342</v>
      </c>
      <c r="K2" s="20" t="s">
        <v>343</v>
      </c>
      <c r="L2" s="20" t="s">
        <v>344</v>
      </c>
      <c r="M2" s="20" t="s">
        <v>336</v>
      </c>
      <c r="N2" s="20" t="s">
        <v>337</v>
      </c>
      <c r="O2" s="20" t="s">
        <v>338</v>
      </c>
    </row>
    <row r="3" spans="1:15" x14ac:dyDescent="0.25">
      <c r="A3" s="5" t="s">
        <v>14</v>
      </c>
      <c r="B3" s="7">
        <v>29.710999999999999</v>
      </c>
      <c r="C3" s="7">
        <v>200.74100000000001</v>
      </c>
      <c r="D3" s="7">
        <v>7702.7759999999998</v>
      </c>
      <c r="E3" s="7">
        <v>35.767000000000003</v>
      </c>
      <c r="F3" s="7">
        <v>24.314</v>
      </c>
      <c r="G3" s="7">
        <v>106.05</v>
      </c>
      <c r="H3" s="7">
        <v>94.549000000000007</v>
      </c>
      <c r="I3" s="7">
        <v>3.8439999999999999</v>
      </c>
      <c r="J3" s="7">
        <v>22.888999999999999</v>
      </c>
      <c r="K3" s="7">
        <v>68.512</v>
      </c>
      <c r="L3" s="7">
        <v>16.082000000000001</v>
      </c>
      <c r="M3" s="7">
        <v>22.347000000000001</v>
      </c>
      <c r="N3" s="7">
        <v>118.70600000000013</v>
      </c>
      <c r="O3" s="7">
        <v>8446.2880000000005</v>
      </c>
    </row>
    <row r="4" spans="1:15" x14ac:dyDescent="0.25">
      <c r="A4" s="5" t="s">
        <v>15</v>
      </c>
      <c r="B4" s="7">
        <v>18.2</v>
      </c>
      <c r="C4" s="7">
        <v>208.703</v>
      </c>
      <c r="D4" s="7">
        <v>8060.027</v>
      </c>
      <c r="E4" s="7">
        <v>19.213999999999999</v>
      </c>
      <c r="F4" s="7">
        <v>17.364999999999998</v>
      </c>
      <c r="G4" s="7">
        <v>106.959</v>
      </c>
      <c r="H4" s="7">
        <v>181.04300000000001</v>
      </c>
      <c r="I4" s="7">
        <v>8.3580000000000005</v>
      </c>
      <c r="J4" s="7">
        <v>25.736999999999998</v>
      </c>
      <c r="K4" s="7">
        <v>59.792999999999999</v>
      </c>
      <c r="L4" s="7">
        <v>17.536999999999999</v>
      </c>
      <c r="M4" s="7">
        <v>39.375</v>
      </c>
      <c r="N4" s="7">
        <v>80.707000000000335</v>
      </c>
      <c r="O4" s="7">
        <v>8843.018</v>
      </c>
    </row>
    <row r="5" spans="1:15" x14ac:dyDescent="0.25">
      <c r="A5" s="5" t="s">
        <v>16</v>
      </c>
      <c r="B5" s="7">
        <v>35.116</v>
      </c>
      <c r="C5" s="7">
        <v>244.03100000000001</v>
      </c>
      <c r="D5" s="7">
        <v>7525.8140000000003</v>
      </c>
      <c r="E5" s="7">
        <v>47.228000000000002</v>
      </c>
      <c r="F5" s="7">
        <v>20.638999999999999</v>
      </c>
      <c r="G5" s="7">
        <v>106.41</v>
      </c>
      <c r="H5" s="7">
        <v>296.50599999999997</v>
      </c>
      <c r="I5" s="7">
        <v>16.402999999999999</v>
      </c>
      <c r="J5" s="7">
        <v>29.137</v>
      </c>
      <c r="K5" s="7">
        <v>76.933999999999997</v>
      </c>
      <c r="L5" s="7">
        <v>20.766999999999999</v>
      </c>
      <c r="M5" s="7">
        <v>34.892000000000003</v>
      </c>
      <c r="N5" s="7">
        <v>97.189000000000306</v>
      </c>
      <c r="O5" s="7">
        <v>8551.0660000000007</v>
      </c>
    </row>
    <row r="6" spans="1:15" x14ac:dyDescent="0.25">
      <c r="A6" s="20" t="s">
        <v>17</v>
      </c>
      <c r="B6" s="20">
        <v>83.027000000000001</v>
      </c>
      <c r="C6" s="20">
        <v>653.47500000000002</v>
      </c>
      <c r="D6" s="20">
        <v>23288.616999999998</v>
      </c>
      <c r="E6" s="20">
        <v>102.209</v>
      </c>
      <c r="F6" s="20">
        <v>62.317999999999998</v>
      </c>
      <c r="G6" s="20">
        <v>319.41899999999998</v>
      </c>
      <c r="H6" s="20">
        <v>572.09799999999996</v>
      </c>
      <c r="I6" s="20">
        <v>28.604999999999997</v>
      </c>
      <c r="J6" s="20">
        <v>77.763000000000005</v>
      </c>
      <c r="K6" s="20">
        <v>205.239</v>
      </c>
      <c r="L6" s="20">
        <v>54.385999999999996</v>
      </c>
      <c r="M6" s="20">
        <v>96.614000000000004</v>
      </c>
      <c r="N6" s="20">
        <v>296.60200000000077</v>
      </c>
      <c r="O6" s="20">
        <v>25840.372000000003</v>
      </c>
    </row>
    <row r="7" spans="1:15" x14ac:dyDescent="0.25">
      <c r="A7" s="5" t="s">
        <v>18</v>
      </c>
      <c r="B7" s="7">
        <v>40.628999999999998</v>
      </c>
      <c r="C7" s="7">
        <v>367.33199999999999</v>
      </c>
      <c r="D7" s="7">
        <v>5586.3620000000001</v>
      </c>
      <c r="E7" s="7">
        <v>31.024999999999999</v>
      </c>
      <c r="F7" s="7">
        <v>21.933</v>
      </c>
      <c r="G7" s="7">
        <v>88</v>
      </c>
      <c r="H7" s="7">
        <v>211.89099999999999</v>
      </c>
      <c r="I7" s="7">
        <v>12.343999999999999</v>
      </c>
      <c r="J7" s="7">
        <v>28.541</v>
      </c>
      <c r="K7" s="7">
        <v>42.133000000000003</v>
      </c>
      <c r="L7" s="7">
        <v>23.218</v>
      </c>
      <c r="M7" s="7">
        <v>69.043999999999997</v>
      </c>
      <c r="N7" s="7">
        <v>84.377000000000407</v>
      </c>
      <c r="O7" s="7">
        <v>6606.8289999999997</v>
      </c>
    </row>
    <row r="8" spans="1:15" x14ac:dyDescent="0.25">
      <c r="A8" s="5" t="s">
        <v>3</v>
      </c>
      <c r="B8" s="7">
        <v>66.941000000000003</v>
      </c>
      <c r="C8" s="7">
        <v>314.57799999999997</v>
      </c>
      <c r="D8" s="7">
        <v>7882.7110000000002</v>
      </c>
      <c r="E8" s="7">
        <v>0</v>
      </c>
      <c r="F8" s="7">
        <v>22.762</v>
      </c>
      <c r="G8" s="7">
        <v>133.858</v>
      </c>
      <c r="H8" s="7">
        <v>241.417</v>
      </c>
      <c r="I8" s="7">
        <v>19.405999999999999</v>
      </c>
      <c r="J8" s="7">
        <v>30.908999999999999</v>
      </c>
      <c r="K8" s="7">
        <v>75.159000000000006</v>
      </c>
      <c r="L8" s="7">
        <v>34.006999999999998</v>
      </c>
      <c r="M8" s="7">
        <v>34.473999999999997</v>
      </c>
      <c r="N8" s="7">
        <v>189.06999999999971</v>
      </c>
      <c r="O8" s="7">
        <v>9045.2919999999995</v>
      </c>
    </row>
    <row r="9" spans="1:15" x14ac:dyDescent="0.25">
      <c r="A9" s="5" t="s">
        <v>19</v>
      </c>
      <c r="B9" s="7">
        <v>46.320999999999998</v>
      </c>
      <c r="C9" s="7">
        <v>257.92700000000002</v>
      </c>
      <c r="D9" s="7">
        <v>9261.0220000000008</v>
      </c>
      <c r="E9" s="7">
        <v>43.798999999999999</v>
      </c>
      <c r="F9" s="7">
        <v>26.917000000000002</v>
      </c>
      <c r="G9" s="7">
        <v>137.714</v>
      </c>
      <c r="H9" s="7">
        <v>237.565</v>
      </c>
      <c r="I9" s="7">
        <v>22.234000000000002</v>
      </c>
      <c r="J9" s="7">
        <v>37.338999999999999</v>
      </c>
      <c r="K9" s="7">
        <v>93.224999999999994</v>
      </c>
      <c r="L9" s="7">
        <v>25.501000000000001</v>
      </c>
      <c r="M9" s="7">
        <v>57.984999999999999</v>
      </c>
      <c r="N9" s="7">
        <v>157.38299999999799</v>
      </c>
      <c r="O9" s="7">
        <v>10404.932000000001</v>
      </c>
    </row>
    <row r="10" spans="1:15" x14ac:dyDescent="0.25">
      <c r="A10" s="20" t="s">
        <v>20</v>
      </c>
      <c r="B10" s="20">
        <v>153.89099999999999</v>
      </c>
      <c r="C10" s="20">
        <v>939.83699999999999</v>
      </c>
      <c r="D10" s="20">
        <v>22730.095000000001</v>
      </c>
      <c r="E10" s="20">
        <v>74.823999999999998</v>
      </c>
      <c r="F10" s="20">
        <v>71.611999999999995</v>
      </c>
      <c r="G10" s="20">
        <v>359.572</v>
      </c>
      <c r="H10" s="20">
        <v>690.87300000000005</v>
      </c>
      <c r="I10" s="20">
        <v>53.984000000000002</v>
      </c>
      <c r="J10" s="20">
        <v>96.789000000000001</v>
      </c>
      <c r="K10" s="20">
        <v>210.517</v>
      </c>
      <c r="L10" s="20">
        <v>82.725999999999999</v>
      </c>
      <c r="M10" s="20">
        <v>161.50299999999999</v>
      </c>
      <c r="N10" s="20">
        <v>430.82999999999811</v>
      </c>
      <c r="O10" s="20">
        <v>26057.053</v>
      </c>
    </row>
    <row r="11" spans="1:15" x14ac:dyDescent="0.25">
      <c r="A11" s="5" t="s">
        <v>21</v>
      </c>
      <c r="B11" s="7">
        <v>60.226999999999997</v>
      </c>
      <c r="C11" s="7">
        <v>414.92200000000003</v>
      </c>
      <c r="D11" s="7">
        <v>8819.4490000000005</v>
      </c>
      <c r="E11" s="7">
        <v>35.453000000000003</v>
      </c>
      <c r="F11" s="7">
        <v>23.834</v>
      </c>
      <c r="G11" s="7">
        <v>97.38</v>
      </c>
      <c r="H11" s="7">
        <v>243.84899999999999</v>
      </c>
      <c r="I11" s="7">
        <v>14.188000000000001</v>
      </c>
      <c r="J11" s="7">
        <v>34.027999999999999</v>
      </c>
      <c r="K11" s="7">
        <v>72.644999999999996</v>
      </c>
      <c r="L11" s="7">
        <v>23.916</v>
      </c>
      <c r="M11" s="7">
        <v>35.497</v>
      </c>
      <c r="N11" s="7">
        <v>186.59800000000178</v>
      </c>
      <c r="O11" s="7">
        <v>10061.986000000001</v>
      </c>
    </row>
    <row r="12" spans="1:15" x14ac:dyDescent="0.25">
      <c r="A12" s="5" t="s">
        <v>22</v>
      </c>
      <c r="B12" s="7">
        <v>64.602999999999994</v>
      </c>
      <c r="C12" s="7">
        <v>449.87799999999999</v>
      </c>
      <c r="D12" s="7">
        <v>9646.0010000000002</v>
      </c>
      <c r="E12" s="7">
        <v>30.148</v>
      </c>
      <c r="F12" s="7">
        <v>20.140999999999998</v>
      </c>
      <c r="G12" s="7">
        <v>85.063000000000002</v>
      </c>
      <c r="H12" s="7">
        <v>217.589</v>
      </c>
      <c r="I12" s="7">
        <v>8.7850000000000001</v>
      </c>
      <c r="J12" s="7">
        <v>31.382000000000001</v>
      </c>
      <c r="K12" s="7">
        <v>125.532</v>
      </c>
      <c r="L12" s="7">
        <v>33.081000000000003</v>
      </c>
      <c r="M12" s="7">
        <v>55.889000000000003</v>
      </c>
      <c r="N12" s="7">
        <v>146.61200000000281</v>
      </c>
      <c r="O12" s="7">
        <v>10914.704</v>
      </c>
    </row>
    <row r="13" spans="1:15" x14ac:dyDescent="0.25">
      <c r="A13" s="5" t="s">
        <v>23</v>
      </c>
      <c r="B13" s="7">
        <v>71.3</v>
      </c>
      <c r="C13" s="7">
        <v>304.54899999999998</v>
      </c>
      <c r="D13" s="7">
        <v>7760.5609999999997</v>
      </c>
      <c r="E13" s="7">
        <v>14.11</v>
      </c>
      <c r="F13" s="7">
        <v>19.843</v>
      </c>
      <c r="G13" s="7">
        <v>14.134</v>
      </c>
      <c r="H13" s="7">
        <v>279.29899999999998</v>
      </c>
      <c r="I13" s="7">
        <v>3.48</v>
      </c>
      <c r="J13" s="7">
        <v>36.284999999999997</v>
      </c>
      <c r="K13" s="7">
        <v>109.142</v>
      </c>
      <c r="L13" s="7">
        <v>25.449000000000002</v>
      </c>
      <c r="M13" s="7">
        <v>116.164</v>
      </c>
      <c r="N13" s="7">
        <v>133.29600000000028</v>
      </c>
      <c r="O13" s="7">
        <v>8887.6119999999992</v>
      </c>
    </row>
    <row r="14" spans="1:15" x14ac:dyDescent="0.25">
      <c r="A14" s="20" t="s">
        <v>24</v>
      </c>
      <c r="B14" s="20">
        <v>196.13</v>
      </c>
      <c r="C14" s="20">
        <v>1169.3489999999999</v>
      </c>
      <c r="D14" s="20">
        <v>26226.010999999999</v>
      </c>
      <c r="E14" s="20">
        <v>79.710999999999999</v>
      </c>
      <c r="F14" s="20">
        <v>63.817999999999998</v>
      </c>
      <c r="G14" s="20">
        <v>196.577</v>
      </c>
      <c r="H14" s="20">
        <v>740.73699999999997</v>
      </c>
      <c r="I14" s="20">
        <v>26.452999999999999</v>
      </c>
      <c r="J14" s="20">
        <v>101.69499999999999</v>
      </c>
      <c r="K14" s="20">
        <v>307.31899999999996</v>
      </c>
      <c r="L14" s="20">
        <v>82.445999999999998</v>
      </c>
      <c r="M14" s="20">
        <v>207.55</v>
      </c>
      <c r="N14" s="20">
        <v>466.50600000000486</v>
      </c>
      <c r="O14" s="20">
        <v>29864.302000000003</v>
      </c>
    </row>
    <row r="15" spans="1:15" x14ac:dyDescent="0.25">
      <c r="A15" s="5" t="s">
        <v>25</v>
      </c>
      <c r="B15" s="7">
        <v>85.74</v>
      </c>
      <c r="C15" s="7">
        <v>468.87400000000002</v>
      </c>
      <c r="D15" s="7">
        <v>2997.4989999999998</v>
      </c>
      <c r="E15" s="7">
        <v>16.788</v>
      </c>
      <c r="F15" s="7">
        <v>20.795000000000002</v>
      </c>
      <c r="G15" s="7">
        <v>141.43600000000001</v>
      </c>
      <c r="H15" s="7">
        <v>210.83699999999999</v>
      </c>
      <c r="I15" s="7">
        <v>4.3529999999999998</v>
      </c>
      <c r="J15" s="7">
        <v>33.832000000000001</v>
      </c>
      <c r="K15" s="7">
        <v>89.718999999999994</v>
      </c>
      <c r="L15" s="7">
        <v>29.792999999999999</v>
      </c>
      <c r="M15" s="7">
        <v>30.047999999999998</v>
      </c>
      <c r="N15" s="7">
        <v>139.04399999999987</v>
      </c>
      <c r="O15" s="7">
        <v>4268.7579999999998</v>
      </c>
    </row>
    <row r="16" spans="1:15" x14ac:dyDescent="0.25">
      <c r="A16" s="5" t="s">
        <v>26</v>
      </c>
      <c r="B16" s="7">
        <v>65.078000000000003</v>
      </c>
      <c r="C16" s="7">
        <v>319.25700000000001</v>
      </c>
      <c r="D16" s="7">
        <v>7392.2370000000001</v>
      </c>
      <c r="E16" s="7">
        <v>16.329999999999998</v>
      </c>
      <c r="F16" s="7">
        <v>19.879000000000001</v>
      </c>
      <c r="G16" s="7">
        <v>85.278999999999996</v>
      </c>
      <c r="H16" s="7">
        <v>295.70499999999998</v>
      </c>
      <c r="I16" s="7">
        <v>16.215</v>
      </c>
      <c r="J16" s="7">
        <v>28.670999999999999</v>
      </c>
      <c r="K16" s="7">
        <v>91.332999999999998</v>
      </c>
      <c r="L16" s="7">
        <v>34.988</v>
      </c>
      <c r="M16" s="7">
        <v>45.811</v>
      </c>
      <c r="N16" s="7">
        <v>185.19800000000032</v>
      </c>
      <c r="O16" s="7">
        <v>8595.9809999999998</v>
      </c>
    </row>
    <row r="17" spans="1:15" x14ac:dyDescent="0.25">
      <c r="A17" s="5" t="s">
        <v>27</v>
      </c>
      <c r="B17" s="7">
        <v>62.084000000000003</v>
      </c>
      <c r="C17" s="7">
        <v>466.072</v>
      </c>
      <c r="D17" s="7">
        <v>6669.5479999999998</v>
      </c>
      <c r="E17" s="7">
        <v>18.298999999999999</v>
      </c>
      <c r="F17" s="7">
        <v>10.762</v>
      </c>
      <c r="G17" s="7">
        <v>82.685000000000002</v>
      </c>
      <c r="H17" s="7">
        <v>130.84800000000001</v>
      </c>
      <c r="I17" s="7">
        <v>7.6630000000000003</v>
      </c>
      <c r="J17" s="7">
        <v>22.221</v>
      </c>
      <c r="K17" s="7">
        <v>101.852</v>
      </c>
      <c r="L17" s="7">
        <v>35.503</v>
      </c>
      <c r="M17" s="7">
        <v>109.983</v>
      </c>
      <c r="N17" s="7">
        <v>182.66300000000138</v>
      </c>
      <c r="O17" s="7">
        <v>7900.183</v>
      </c>
    </row>
    <row r="18" spans="1:15" x14ac:dyDescent="0.25">
      <c r="A18" s="20" t="s">
        <v>28</v>
      </c>
      <c r="B18" s="20">
        <v>212.90199999999999</v>
      </c>
      <c r="C18" s="20">
        <v>1254.203</v>
      </c>
      <c r="D18" s="20">
        <v>17059.284</v>
      </c>
      <c r="E18" s="20">
        <v>51.416999999999994</v>
      </c>
      <c r="F18" s="20">
        <v>51.436000000000007</v>
      </c>
      <c r="G18" s="20">
        <v>309.39999999999998</v>
      </c>
      <c r="H18" s="20">
        <v>637.39</v>
      </c>
      <c r="I18" s="20">
        <v>28.230999999999998</v>
      </c>
      <c r="J18" s="20">
        <v>84.724000000000004</v>
      </c>
      <c r="K18" s="20">
        <v>282.904</v>
      </c>
      <c r="L18" s="20">
        <v>100.28400000000001</v>
      </c>
      <c r="M18" s="20">
        <v>185.84199999999998</v>
      </c>
      <c r="N18" s="20">
        <v>506.90500000000156</v>
      </c>
      <c r="O18" s="20">
        <v>20764.921999999999</v>
      </c>
    </row>
    <row r="19" spans="1:15" x14ac:dyDescent="0.25">
      <c r="A19" s="20" t="s">
        <v>29</v>
      </c>
      <c r="B19" s="20">
        <v>645.95000000000005</v>
      </c>
      <c r="C19" s="20">
        <v>4016.864</v>
      </c>
      <c r="D19" s="20">
        <v>89304.006999999998</v>
      </c>
      <c r="E19" s="20">
        <v>308.161</v>
      </c>
      <c r="F19" s="20">
        <v>249.184</v>
      </c>
      <c r="G19" s="20">
        <v>1184.9679999999998</v>
      </c>
      <c r="H19" s="20">
        <v>2641.098</v>
      </c>
      <c r="I19" s="20">
        <v>137.273</v>
      </c>
      <c r="J19" s="20">
        <v>360.971</v>
      </c>
      <c r="K19" s="20">
        <v>1005.9789999999999</v>
      </c>
      <c r="L19" s="20">
        <v>319.84199999999998</v>
      </c>
      <c r="M19" s="20">
        <v>651.50900000000001</v>
      </c>
      <c r="N19" s="20">
        <v>1700.8430000000053</v>
      </c>
      <c r="O19" s="20">
        <v>102526.649</v>
      </c>
    </row>
    <row r="20" spans="1:15" x14ac:dyDescent="0.25">
      <c r="A20" s="5" t="s">
        <v>30</v>
      </c>
      <c r="B20" s="7">
        <v>68.578999999999994</v>
      </c>
      <c r="C20" s="7">
        <v>523.83399999999995</v>
      </c>
      <c r="D20" s="7">
        <v>6028.0919999999996</v>
      </c>
      <c r="E20" s="7">
        <v>16.457999999999998</v>
      </c>
      <c r="F20" s="7">
        <v>12.034000000000001</v>
      </c>
      <c r="G20" s="7">
        <v>116.056</v>
      </c>
      <c r="H20" s="7">
        <v>204.578</v>
      </c>
      <c r="I20" s="7">
        <v>3.2090000000000001</v>
      </c>
      <c r="J20" s="7">
        <v>34.792999999999999</v>
      </c>
      <c r="K20" s="7">
        <v>106.581</v>
      </c>
      <c r="L20" s="7">
        <v>22.785</v>
      </c>
      <c r="M20" s="7">
        <v>24.379000000000001</v>
      </c>
      <c r="N20" s="7">
        <v>96.209000000002561</v>
      </c>
      <c r="O20" s="7">
        <v>7257.5870000000004</v>
      </c>
    </row>
    <row r="21" spans="1:15" x14ac:dyDescent="0.25">
      <c r="A21" s="5" t="s">
        <v>15</v>
      </c>
      <c r="B21" s="7">
        <v>52.497</v>
      </c>
      <c r="C21" s="7">
        <v>454.04599999999999</v>
      </c>
      <c r="D21" s="7">
        <v>4857.5330000000004</v>
      </c>
      <c r="E21" s="7">
        <v>23.148</v>
      </c>
      <c r="F21" s="7">
        <v>25.234999999999999</v>
      </c>
      <c r="G21" s="7">
        <v>116.68</v>
      </c>
      <c r="H21" s="7">
        <v>294.51100000000002</v>
      </c>
      <c r="I21" s="7">
        <v>7.3280000000000003</v>
      </c>
      <c r="J21" s="7">
        <v>28.49</v>
      </c>
      <c r="K21" s="7">
        <v>65.680999999999997</v>
      </c>
      <c r="L21" s="7">
        <v>19.510999999999999</v>
      </c>
      <c r="M21" s="7">
        <v>63.796999999999997</v>
      </c>
      <c r="N21" s="7">
        <v>91.998999999999796</v>
      </c>
      <c r="O21" s="7">
        <v>6100.4560000000001</v>
      </c>
    </row>
    <row r="22" spans="1:15" x14ac:dyDescent="0.25">
      <c r="A22" s="5" t="s">
        <v>16</v>
      </c>
      <c r="B22" s="7">
        <v>46.701999999999998</v>
      </c>
      <c r="C22" s="7">
        <v>465.94499999999999</v>
      </c>
      <c r="D22" s="7">
        <v>7281.6750000000002</v>
      </c>
      <c r="E22" s="7">
        <v>33.51</v>
      </c>
      <c r="F22" s="7">
        <v>18.646000000000001</v>
      </c>
      <c r="G22" s="7">
        <v>76.578999999999994</v>
      </c>
      <c r="H22" s="7">
        <v>248.58699999999999</v>
      </c>
      <c r="I22" s="7">
        <v>12.831</v>
      </c>
      <c r="J22" s="7">
        <v>35.366</v>
      </c>
      <c r="K22" s="7">
        <v>86.369</v>
      </c>
      <c r="L22" s="7">
        <v>22.087</v>
      </c>
      <c r="M22" s="7">
        <v>37.771999999999998</v>
      </c>
      <c r="N22" s="7">
        <v>89.150999999998021</v>
      </c>
      <c r="O22" s="7">
        <v>8455.2199999999993</v>
      </c>
    </row>
    <row r="23" spans="1:15" x14ac:dyDescent="0.25">
      <c r="A23" s="20" t="s">
        <v>17</v>
      </c>
      <c r="B23" s="20">
        <v>167.77799999999999</v>
      </c>
      <c r="C23" s="20">
        <v>1443.8249999999998</v>
      </c>
      <c r="D23" s="20">
        <v>18167.3</v>
      </c>
      <c r="E23" s="20">
        <v>73.115999999999985</v>
      </c>
      <c r="F23" s="20">
        <v>55.914999999999999</v>
      </c>
      <c r="G23" s="20">
        <v>309.315</v>
      </c>
      <c r="H23" s="20">
        <v>747.67600000000004</v>
      </c>
      <c r="I23" s="20">
        <v>23.368000000000002</v>
      </c>
      <c r="J23" s="20">
        <v>98.649000000000001</v>
      </c>
      <c r="K23" s="20">
        <v>258.63099999999997</v>
      </c>
      <c r="L23" s="20">
        <v>64.382999999999996</v>
      </c>
      <c r="M23" s="20">
        <v>125.94800000000001</v>
      </c>
      <c r="N23" s="20">
        <v>277.35900000000038</v>
      </c>
      <c r="O23" s="20">
        <v>21813.262999999999</v>
      </c>
    </row>
    <row r="24" spans="1:15" x14ac:dyDescent="0.25">
      <c r="A24" s="5" t="s">
        <v>18</v>
      </c>
      <c r="B24" s="7">
        <v>39.500999999999998</v>
      </c>
      <c r="C24" s="7">
        <v>388.15800000000002</v>
      </c>
      <c r="D24" s="7">
        <v>5620.3289999999997</v>
      </c>
      <c r="E24" s="7">
        <v>39.978000000000002</v>
      </c>
      <c r="F24" s="7">
        <v>16.741</v>
      </c>
      <c r="G24" s="7">
        <v>64.566999999999993</v>
      </c>
      <c r="H24" s="7">
        <v>179.678</v>
      </c>
      <c r="I24" s="7">
        <v>19.914999999999999</v>
      </c>
      <c r="J24" s="7">
        <v>25.19</v>
      </c>
      <c r="K24" s="7">
        <v>87.873999999999995</v>
      </c>
      <c r="L24" s="7">
        <v>27.414999999999999</v>
      </c>
      <c r="M24" s="7">
        <v>39.938000000000002</v>
      </c>
      <c r="N24" s="7">
        <v>87.057000000001608</v>
      </c>
      <c r="O24" s="7">
        <v>6636.3410000000003</v>
      </c>
    </row>
    <row r="25" spans="1:15" x14ac:dyDescent="0.25">
      <c r="A25" s="5" t="s">
        <v>3</v>
      </c>
      <c r="B25" s="7">
        <v>54.366</v>
      </c>
      <c r="C25" s="7">
        <v>544.58900000000006</v>
      </c>
      <c r="D25" s="7">
        <v>7531.2309999999998</v>
      </c>
      <c r="E25" s="7">
        <v>27.753</v>
      </c>
      <c r="F25" s="7">
        <v>26.015000000000001</v>
      </c>
      <c r="G25" s="7">
        <v>69.710999999999999</v>
      </c>
      <c r="H25" s="7">
        <v>269.06900000000002</v>
      </c>
      <c r="I25" s="7">
        <v>23.885999999999999</v>
      </c>
      <c r="J25" s="7">
        <v>32.936</v>
      </c>
      <c r="K25" s="7">
        <v>57.521999999999998</v>
      </c>
      <c r="L25" s="7">
        <v>45.287999999999997</v>
      </c>
      <c r="M25" s="7">
        <v>63.716000000000001</v>
      </c>
      <c r="N25" s="7">
        <v>176.56500000000051</v>
      </c>
      <c r="O25" s="7">
        <v>8922.6470000000008</v>
      </c>
    </row>
    <row r="26" spans="1:15" x14ac:dyDescent="0.25">
      <c r="A26" s="5" t="s">
        <v>19</v>
      </c>
      <c r="B26" s="7">
        <v>42.029000000000003</v>
      </c>
      <c r="C26" s="7">
        <v>424.43</v>
      </c>
      <c r="D26" s="7">
        <v>6367.9639999999999</v>
      </c>
      <c r="E26" s="7">
        <v>21.05</v>
      </c>
      <c r="F26" s="7">
        <v>28.68</v>
      </c>
      <c r="G26" s="7">
        <v>69.418999999999997</v>
      </c>
      <c r="H26" s="7">
        <v>265.14699999999999</v>
      </c>
      <c r="I26" s="7">
        <v>36.462000000000003</v>
      </c>
      <c r="J26" s="7">
        <v>33.429000000000002</v>
      </c>
      <c r="K26" s="7">
        <v>68.191999999999993</v>
      </c>
      <c r="L26" s="7">
        <v>31.779</v>
      </c>
      <c r="M26" s="7">
        <v>58.874000000000002</v>
      </c>
      <c r="N26" s="7">
        <v>149.28099999999904</v>
      </c>
      <c r="O26" s="7">
        <v>7596.7359999999999</v>
      </c>
    </row>
    <row r="27" spans="1:15" x14ac:dyDescent="0.25">
      <c r="A27" s="20" t="s">
        <v>20</v>
      </c>
      <c r="B27" s="20">
        <v>135.89599999999999</v>
      </c>
      <c r="C27" s="20">
        <v>1357.1770000000001</v>
      </c>
      <c r="D27" s="20">
        <v>19519.523999999998</v>
      </c>
      <c r="E27" s="20">
        <v>88.780999999999992</v>
      </c>
      <c r="F27" s="20">
        <v>71.436000000000007</v>
      </c>
      <c r="G27" s="20">
        <v>203.697</v>
      </c>
      <c r="H27" s="20">
        <v>713.89400000000001</v>
      </c>
      <c r="I27" s="20">
        <v>80.263000000000005</v>
      </c>
      <c r="J27" s="20">
        <v>91.555000000000007</v>
      </c>
      <c r="K27" s="20">
        <v>213.58799999999997</v>
      </c>
      <c r="L27" s="20">
        <v>104.482</v>
      </c>
      <c r="M27" s="20">
        <v>162.52799999999999</v>
      </c>
      <c r="N27" s="20">
        <v>412.90300000000116</v>
      </c>
      <c r="O27" s="20">
        <v>23155.724000000002</v>
      </c>
    </row>
    <row r="28" spans="1:15" x14ac:dyDescent="0.25">
      <c r="A28" s="5" t="s">
        <v>21</v>
      </c>
      <c r="B28" s="7">
        <v>34.08</v>
      </c>
      <c r="C28" s="7">
        <v>635.98099999999999</v>
      </c>
      <c r="D28" s="7">
        <v>6777.8379999999997</v>
      </c>
      <c r="E28" s="7">
        <v>17.39</v>
      </c>
      <c r="F28" s="7">
        <v>23.53</v>
      </c>
      <c r="G28" s="7">
        <v>26.018000000000001</v>
      </c>
      <c r="H28" s="7">
        <v>285.69400000000002</v>
      </c>
      <c r="I28" s="7">
        <v>38.085999999999999</v>
      </c>
      <c r="J28" s="7">
        <v>27.146000000000001</v>
      </c>
      <c r="K28" s="7">
        <v>117.42100000000001</v>
      </c>
      <c r="L28" s="7">
        <v>30.896000000000001</v>
      </c>
      <c r="M28" s="7">
        <v>32.930999999999997</v>
      </c>
      <c r="N28" s="7">
        <v>123.22900000000027</v>
      </c>
      <c r="O28" s="7">
        <v>8170.24</v>
      </c>
    </row>
    <row r="29" spans="1:15" x14ac:dyDescent="0.25">
      <c r="A29" s="5" t="s">
        <v>22</v>
      </c>
      <c r="B29" s="7">
        <v>29.966000000000001</v>
      </c>
      <c r="C29" s="7">
        <v>654.31299999999999</v>
      </c>
      <c r="D29" s="7">
        <v>6361.5029999999997</v>
      </c>
      <c r="E29" s="7">
        <v>23.018999999999998</v>
      </c>
      <c r="F29" s="7">
        <v>27.422999999999998</v>
      </c>
      <c r="G29" s="7">
        <v>29.649000000000001</v>
      </c>
      <c r="H29" s="7">
        <v>344.12599999999998</v>
      </c>
      <c r="I29" s="7">
        <v>58.786000000000001</v>
      </c>
      <c r="J29" s="7">
        <v>31.484000000000002</v>
      </c>
      <c r="K29" s="7">
        <v>102.60299999999999</v>
      </c>
      <c r="L29" s="7">
        <v>30.076000000000001</v>
      </c>
      <c r="M29" s="7">
        <v>35.182000000000002</v>
      </c>
      <c r="N29" s="7">
        <v>121.68900000000031</v>
      </c>
      <c r="O29" s="7">
        <v>7849.8190000000004</v>
      </c>
    </row>
    <row r="30" spans="1:15" x14ac:dyDescent="0.25">
      <c r="A30" s="5" t="s">
        <v>23</v>
      </c>
      <c r="B30" s="7">
        <v>28.155999999999999</v>
      </c>
      <c r="C30" s="7">
        <v>733.84299999999996</v>
      </c>
      <c r="D30" s="7">
        <v>3599.8609999999999</v>
      </c>
      <c r="E30" s="7">
        <v>18.963999999999999</v>
      </c>
      <c r="F30" s="7">
        <v>27.942</v>
      </c>
      <c r="G30" s="7">
        <v>28.577000000000002</v>
      </c>
      <c r="H30" s="7">
        <v>267.83499999999998</v>
      </c>
      <c r="I30" s="7">
        <v>38.854999999999997</v>
      </c>
      <c r="J30" s="7">
        <v>45.768000000000001</v>
      </c>
      <c r="K30" s="7">
        <v>106.58799999999999</v>
      </c>
      <c r="L30" s="7">
        <v>31.37</v>
      </c>
      <c r="M30" s="7">
        <v>25.827000000000002</v>
      </c>
      <c r="N30" s="7">
        <v>142.81700000000092</v>
      </c>
      <c r="O30" s="7">
        <v>5096.4030000000002</v>
      </c>
    </row>
    <row r="31" spans="1:15" x14ac:dyDescent="0.25">
      <c r="A31" s="20" t="s">
        <v>24</v>
      </c>
      <c r="B31" s="20">
        <v>92.201999999999998</v>
      </c>
      <c r="C31" s="20">
        <v>2024.1369999999997</v>
      </c>
      <c r="D31" s="20">
        <v>16739.202000000001</v>
      </c>
      <c r="E31" s="20">
        <v>59.372999999999998</v>
      </c>
      <c r="F31" s="20">
        <v>78.89500000000001</v>
      </c>
      <c r="G31" s="20">
        <v>84.244</v>
      </c>
      <c r="H31" s="20">
        <v>897.65499999999997</v>
      </c>
      <c r="I31" s="20">
        <v>135.727</v>
      </c>
      <c r="J31" s="20">
        <v>104.398</v>
      </c>
      <c r="K31" s="20">
        <v>326.61199999999997</v>
      </c>
      <c r="L31" s="20">
        <v>92.341999999999999</v>
      </c>
      <c r="M31" s="20">
        <v>93.94</v>
      </c>
      <c r="N31" s="20">
        <v>387.73500000000149</v>
      </c>
      <c r="O31" s="20">
        <v>21116.462</v>
      </c>
    </row>
    <row r="32" spans="1:15" x14ac:dyDescent="0.25">
      <c r="A32" s="5" t="s">
        <v>25</v>
      </c>
      <c r="B32" s="7">
        <v>23.398</v>
      </c>
      <c r="C32" s="7">
        <v>705.16</v>
      </c>
      <c r="D32" s="7">
        <v>2387.0250000000001</v>
      </c>
      <c r="E32" s="7">
        <v>21.404</v>
      </c>
      <c r="F32" s="7">
        <v>43.920999999999999</v>
      </c>
      <c r="G32" s="7">
        <v>16.271000000000001</v>
      </c>
      <c r="H32" s="7">
        <v>280.88</v>
      </c>
      <c r="I32" s="7">
        <v>40.448999999999998</v>
      </c>
      <c r="J32" s="7">
        <v>37.216000000000001</v>
      </c>
      <c r="K32" s="7">
        <v>100.152</v>
      </c>
      <c r="L32" s="7">
        <v>37.067</v>
      </c>
      <c r="M32" s="7">
        <v>91.488</v>
      </c>
      <c r="N32" s="7">
        <v>129.52500000000009</v>
      </c>
      <c r="O32" s="7">
        <v>3913.9560000000001</v>
      </c>
    </row>
    <row r="33" spans="1:15" x14ac:dyDescent="0.25">
      <c r="A33" s="5" t="s">
        <v>26</v>
      </c>
      <c r="B33" s="7">
        <v>26.864000000000001</v>
      </c>
      <c r="C33" s="7">
        <v>784.67899999999997</v>
      </c>
      <c r="D33" s="7">
        <v>1528.22</v>
      </c>
      <c r="E33" s="7">
        <v>29.954000000000001</v>
      </c>
      <c r="F33" s="7">
        <v>30.756</v>
      </c>
      <c r="G33" s="7">
        <v>14.943</v>
      </c>
      <c r="H33" s="7">
        <v>311.952</v>
      </c>
      <c r="I33" s="7">
        <v>28.042999999999999</v>
      </c>
      <c r="J33" s="7">
        <v>114.10899999999999</v>
      </c>
      <c r="K33" s="7">
        <v>93.81</v>
      </c>
      <c r="L33" s="7">
        <v>40.241999999999997</v>
      </c>
      <c r="M33" s="7">
        <v>30.093</v>
      </c>
      <c r="N33" s="7">
        <v>209.1269999999995</v>
      </c>
      <c r="O33" s="7">
        <v>3242.7919999999999</v>
      </c>
    </row>
    <row r="34" spans="1:15" x14ac:dyDescent="0.25">
      <c r="A34" s="5" t="s">
        <v>27</v>
      </c>
      <c r="B34" s="7">
        <v>20.469000000000001</v>
      </c>
      <c r="C34" s="7">
        <v>651.26599999999996</v>
      </c>
      <c r="D34" s="7">
        <v>3633.2020000000002</v>
      </c>
      <c r="E34" s="7">
        <v>13.673</v>
      </c>
      <c r="F34" s="7">
        <v>25.193000000000001</v>
      </c>
      <c r="G34" s="7">
        <v>19.094999999999999</v>
      </c>
      <c r="H34" s="7">
        <v>112.069</v>
      </c>
      <c r="I34" s="7">
        <v>17.844000000000001</v>
      </c>
      <c r="J34" s="7">
        <v>22.15</v>
      </c>
      <c r="K34" s="7">
        <v>214.26599999999999</v>
      </c>
      <c r="L34" s="7">
        <v>37.601999999999997</v>
      </c>
      <c r="M34" s="7">
        <v>23.356999999999999</v>
      </c>
      <c r="N34" s="7">
        <v>155.64600000000064</v>
      </c>
      <c r="O34" s="7">
        <v>4945.8320000000003</v>
      </c>
    </row>
    <row r="35" spans="1:15" x14ac:dyDescent="0.25">
      <c r="A35" s="20" t="s">
        <v>28</v>
      </c>
      <c r="B35" s="20">
        <v>70.730999999999995</v>
      </c>
      <c r="C35" s="20">
        <v>2141.105</v>
      </c>
      <c r="D35" s="20">
        <v>7548.4470000000001</v>
      </c>
      <c r="E35" s="20">
        <v>65.031000000000006</v>
      </c>
      <c r="F35" s="20">
        <v>99.86999999999999</v>
      </c>
      <c r="G35" s="20">
        <v>50.308999999999997</v>
      </c>
      <c r="H35" s="20">
        <v>704.90099999999995</v>
      </c>
      <c r="I35" s="20">
        <v>86.335999999999984</v>
      </c>
      <c r="J35" s="20">
        <v>173.47499999999999</v>
      </c>
      <c r="K35" s="20">
        <v>408.22799999999995</v>
      </c>
      <c r="L35" s="20">
        <v>114.911</v>
      </c>
      <c r="M35" s="20">
        <v>144.93799999999999</v>
      </c>
      <c r="N35" s="20">
        <v>494.29800000000023</v>
      </c>
      <c r="O35" s="20">
        <v>12102.58</v>
      </c>
    </row>
    <row r="36" spans="1:15" x14ac:dyDescent="0.25">
      <c r="A36" s="20" t="s">
        <v>31</v>
      </c>
      <c r="B36" s="20">
        <v>466.60699999999997</v>
      </c>
      <c r="C36" s="20">
        <v>6966.2439999999988</v>
      </c>
      <c r="D36" s="20">
        <v>61974.472999999998</v>
      </c>
      <c r="E36" s="20">
        <v>286.30099999999999</v>
      </c>
      <c r="F36" s="20">
        <v>306.11599999999999</v>
      </c>
      <c r="G36" s="20">
        <v>647.56499999999994</v>
      </c>
      <c r="H36" s="20">
        <v>3064.1260000000002</v>
      </c>
      <c r="I36" s="20">
        <v>325.69399999999996</v>
      </c>
      <c r="J36" s="20">
        <v>468.077</v>
      </c>
      <c r="K36" s="20">
        <v>1207.0589999999997</v>
      </c>
      <c r="L36" s="20">
        <v>376.11799999999999</v>
      </c>
      <c r="M36" s="20">
        <v>527.35400000000004</v>
      </c>
      <c r="N36" s="20">
        <v>1572.2950000000033</v>
      </c>
      <c r="O36" s="20">
        <v>78188.028999999995</v>
      </c>
    </row>
    <row r="37" spans="1:15" x14ac:dyDescent="0.25">
      <c r="A37" s="7" t="s">
        <v>32</v>
      </c>
      <c r="B37" s="7">
        <v>25.724</v>
      </c>
      <c r="C37" s="7">
        <v>885.93399999999997</v>
      </c>
      <c r="D37" s="7">
        <v>4475.71</v>
      </c>
      <c r="E37" s="7">
        <v>20.539000000000001</v>
      </c>
      <c r="F37" s="7">
        <v>14.74</v>
      </c>
      <c r="G37" s="7">
        <v>32.161999999999999</v>
      </c>
      <c r="H37" s="7">
        <v>214.20699999999999</v>
      </c>
      <c r="I37" s="7">
        <v>21.440999999999999</v>
      </c>
      <c r="J37" s="7">
        <v>25.969000000000001</v>
      </c>
      <c r="K37" s="7">
        <v>141.88399999999999</v>
      </c>
      <c r="L37" s="7">
        <v>27.15</v>
      </c>
      <c r="M37" s="7">
        <v>71.22</v>
      </c>
      <c r="N37" s="7">
        <v>85.177999999999884</v>
      </c>
      <c r="O37" s="7">
        <v>6041.8580000000002</v>
      </c>
    </row>
    <row r="38" spans="1:15" x14ac:dyDescent="0.25">
      <c r="A38" s="6" t="s">
        <v>15</v>
      </c>
      <c r="B38" s="7">
        <v>23.068000000000001</v>
      </c>
      <c r="C38" s="7">
        <v>674.36500000000001</v>
      </c>
      <c r="D38" s="7">
        <v>3183.4940000000001</v>
      </c>
      <c r="E38" s="7">
        <v>6.0819999999999999</v>
      </c>
      <c r="F38" s="7">
        <v>23.561</v>
      </c>
      <c r="G38" s="7">
        <v>42.454999999999998</v>
      </c>
      <c r="H38" s="7">
        <v>309.53300000000002</v>
      </c>
      <c r="I38" s="7">
        <v>113.849</v>
      </c>
      <c r="J38" s="7">
        <v>33.527000000000001</v>
      </c>
      <c r="K38" s="7">
        <v>87.924000000000007</v>
      </c>
      <c r="L38" s="7">
        <v>28.332000000000001</v>
      </c>
      <c r="M38" s="7">
        <v>28.779</v>
      </c>
      <c r="N38" s="7">
        <v>98.950999999999112</v>
      </c>
      <c r="O38" s="7">
        <v>4653.92</v>
      </c>
    </row>
    <row r="39" spans="1:15" x14ac:dyDescent="0.25">
      <c r="A39" s="6" t="s">
        <v>16</v>
      </c>
      <c r="B39" s="7">
        <v>26.021999999999998</v>
      </c>
      <c r="C39" s="7">
        <v>778.65099999999995</v>
      </c>
      <c r="D39" s="7">
        <v>5335.4179999999997</v>
      </c>
      <c r="E39" s="7">
        <v>3.4260000000000002</v>
      </c>
      <c r="F39" s="7">
        <v>33.316000000000003</v>
      </c>
      <c r="G39" s="7">
        <v>50.045000000000002</v>
      </c>
      <c r="H39" s="7">
        <v>237.44900000000001</v>
      </c>
      <c r="I39" s="7">
        <v>38.369999999999997</v>
      </c>
      <c r="J39" s="7">
        <v>39.720999999999997</v>
      </c>
      <c r="K39" s="7">
        <v>131.614</v>
      </c>
      <c r="L39" s="7">
        <v>28.263999999999999</v>
      </c>
      <c r="M39" s="7">
        <v>22.863</v>
      </c>
      <c r="N39" s="7">
        <v>137.04800000000159</v>
      </c>
      <c r="O39" s="7">
        <v>6862.2070000000003</v>
      </c>
    </row>
    <row r="40" spans="1:15" x14ac:dyDescent="0.25">
      <c r="A40" s="20" t="s">
        <v>17</v>
      </c>
      <c r="B40" s="20">
        <v>74.813999999999993</v>
      </c>
      <c r="C40" s="20">
        <v>2338.9499999999998</v>
      </c>
      <c r="D40" s="20">
        <v>12994.621999999999</v>
      </c>
      <c r="E40" s="20">
        <v>30.047000000000004</v>
      </c>
      <c r="F40" s="20">
        <v>71.617000000000004</v>
      </c>
      <c r="G40" s="20">
        <v>124.66199999999999</v>
      </c>
      <c r="H40" s="20">
        <v>761.18900000000008</v>
      </c>
      <c r="I40" s="20">
        <v>173.66</v>
      </c>
      <c r="J40" s="20">
        <v>99.216999999999999</v>
      </c>
      <c r="K40" s="20">
        <v>361.42200000000003</v>
      </c>
      <c r="L40" s="20">
        <v>83.745999999999995</v>
      </c>
      <c r="M40" s="20">
        <v>122.86199999999999</v>
      </c>
      <c r="N40" s="20">
        <v>321.17700000000059</v>
      </c>
      <c r="O40" s="20">
        <v>17557.985000000001</v>
      </c>
    </row>
    <row r="41" spans="1:15" x14ac:dyDescent="0.25">
      <c r="A41" s="6" t="s">
        <v>18</v>
      </c>
      <c r="B41" s="7">
        <v>26.911999999999999</v>
      </c>
      <c r="C41" s="7">
        <v>685.32899999999995</v>
      </c>
      <c r="D41" s="7">
        <v>4924.0330000000004</v>
      </c>
      <c r="E41" s="7">
        <v>0.44600000000000001</v>
      </c>
      <c r="F41" s="7">
        <v>23.221</v>
      </c>
      <c r="G41" s="7">
        <v>42.837000000000003</v>
      </c>
      <c r="H41" s="7">
        <v>278.46600000000001</v>
      </c>
      <c r="I41" s="7">
        <v>34.424999999999997</v>
      </c>
      <c r="J41" s="7">
        <v>37.762999999999998</v>
      </c>
      <c r="K41" s="7">
        <v>119.622</v>
      </c>
      <c r="L41" s="7">
        <v>50.642000000000003</v>
      </c>
      <c r="M41" s="7">
        <v>40.765000000000001</v>
      </c>
      <c r="N41" s="7">
        <v>103.71899999999914</v>
      </c>
      <c r="O41" s="7">
        <v>6368.18</v>
      </c>
    </row>
    <row r="42" spans="1:15" x14ac:dyDescent="0.25">
      <c r="A42" s="6" t="s">
        <v>3</v>
      </c>
      <c r="B42" s="7">
        <v>50.348999999999997</v>
      </c>
      <c r="C42" s="7">
        <v>973.58799999999997</v>
      </c>
      <c r="D42" s="7">
        <v>4169.4160000000002</v>
      </c>
      <c r="E42" s="7">
        <v>0</v>
      </c>
      <c r="F42" s="7">
        <v>29.253</v>
      </c>
      <c r="G42" s="7">
        <v>46.844999999999999</v>
      </c>
      <c r="H42" s="7">
        <v>235.42</v>
      </c>
      <c r="I42" s="7">
        <v>59.646000000000001</v>
      </c>
      <c r="J42" s="7">
        <v>42.975999999999999</v>
      </c>
      <c r="K42" s="7">
        <v>106.904</v>
      </c>
      <c r="L42" s="7">
        <v>54.761000000000003</v>
      </c>
      <c r="M42" s="7">
        <v>18.146000000000001</v>
      </c>
      <c r="N42" s="7">
        <v>122.3050000000012</v>
      </c>
      <c r="O42" s="7">
        <v>5909.6090000000004</v>
      </c>
    </row>
    <row r="43" spans="1:15" ht="14.25" thickBot="1" x14ac:dyDescent="0.3">
      <c r="A43" s="24" t="s">
        <v>33</v>
      </c>
      <c r="B43" s="24">
        <f>B42-B41</f>
        <v>23.436999999999998</v>
      </c>
      <c r="C43" s="24">
        <f t="shared" ref="C43:O43" si="0">C42-C41</f>
        <v>288.25900000000001</v>
      </c>
      <c r="D43" s="24">
        <f t="shared" si="0"/>
        <v>-754.61700000000019</v>
      </c>
      <c r="E43" s="24">
        <f t="shared" si="0"/>
        <v>-0.44600000000000001</v>
      </c>
      <c r="F43" s="24">
        <f t="shared" si="0"/>
        <v>6.032</v>
      </c>
      <c r="G43" s="24">
        <f t="shared" si="0"/>
        <v>4.0079999999999956</v>
      </c>
      <c r="H43" s="24">
        <f t="shared" si="0"/>
        <v>-43.046000000000021</v>
      </c>
      <c r="I43" s="24">
        <f t="shared" si="0"/>
        <v>25.221000000000004</v>
      </c>
      <c r="J43" s="24">
        <f t="shared" si="0"/>
        <v>5.213000000000001</v>
      </c>
      <c r="K43" s="24">
        <f t="shared" si="0"/>
        <v>-12.718000000000004</v>
      </c>
      <c r="L43" s="24">
        <f t="shared" si="0"/>
        <v>4.1189999999999998</v>
      </c>
      <c r="M43" s="24">
        <f t="shared" si="0"/>
        <v>-22.619</v>
      </c>
      <c r="N43" s="24">
        <f t="shared" si="0"/>
        <v>18.586000000002059</v>
      </c>
      <c r="O43" s="24">
        <f t="shared" si="0"/>
        <v>-458.57099999999991</v>
      </c>
    </row>
    <row r="44" spans="1:15" ht="14.25" thickTop="1" x14ac:dyDescent="0.25">
      <c r="A44" s="12" t="s">
        <v>340</v>
      </c>
    </row>
    <row r="45" spans="1:15" x14ac:dyDescent="0.25">
      <c r="A45" s="22" t="s">
        <v>4</v>
      </c>
      <c r="B45" s="17">
        <f>B36/$O36*100</f>
        <v>0.59677549871477131</v>
      </c>
      <c r="C45" s="17">
        <f t="shared" ref="C45:O45" si="1">C36/$O36*100</f>
        <v>8.9096043078410379</v>
      </c>
      <c r="D45" s="17">
        <f t="shared" si="1"/>
        <v>79.263378029391177</v>
      </c>
      <c r="E45" s="17">
        <f t="shared" si="1"/>
        <v>0.36616986469885304</v>
      </c>
      <c r="F45" s="17">
        <f t="shared" si="1"/>
        <v>0.39151261889463923</v>
      </c>
      <c r="G45" s="17">
        <f t="shared" si="1"/>
        <v>0.82821501997447711</v>
      </c>
      <c r="H45" s="17">
        <f t="shared" si="1"/>
        <v>3.9189196085247278</v>
      </c>
      <c r="I45" s="17">
        <f t="shared" si="1"/>
        <v>0.41655225763524489</v>
      </c>
      <c r="J45" s="17">
        <f t="shared" si="1"/>
        <v>0.59865558191778945</v>
      </c>
      <c r="K45" s="17">
        <f t="shared" si="1"/>
        <v>1.5437900346611881</v>
      </c>
      <c r="L45" s="17">
        <f t="shared" si="1"/>
        <v>0.48104294840326522</v>
      </c>
      <c r="M45" s="17">
        <f t="shared" si="1"/>
        <v>0.67446897785337456</v>
      </c>
      <c r="N45" s="17">
        <f t="shared" si="1"/>
        <v>2.0109152514894619</v>
      </c>
      <c r="O45" s="17">
        <f t="shared" si="1"/>
        <v>100</v>
      </c>
    </row>
    <row r="46" spans="1:15" x14ac:dyDescent="0.25">
      <c r="A46" s="23" t="s">
        <v>18</v>
      </c>
      <c r="B46" s="15">
        <f>B41/$O41*100</f>
        <v>0.42260111994321764</v>
      </c>
      <c r="C46" s="15">
        <f t="shared" ref="C46:O46" si="2">C41/$O41*100</f>
        <v>10.761771809213935</v>
      </c>
      <c r="D46" s="15">
        <f t="shared" si="2"/>
        <v>77.322453196988789</v>
      </c>
      <c r="E46" s="15">
        <f t="shared" si="2"/>
        <v>7.0035708789638476E-3</v>
      </c>
      <c r="F46" s="15">
        <f t="shared" si="2"/>
        <v>0.36464107484398994</v>
      </c>
      <c r="G46" s="15">
        <f t="shared" si="2"/>
        <v>0.67267256892864202</v>
      </c>
      <c r="H46" s="15">
        <f t="shared" si="2"/>
        <v>4.3727721264160246</v>
      </c>
      <c r="I46" s="15">
        <f t="shared" si="2"/>
        <v>0.54057831279894719</v>
      </c>
      <c r="J46" s="15">
        <f t="shared" si="2"/>
        <v>0.59299517287513848</v>
      </c>
      <c r="K46" s="15">
        <f t="shared" si="2"/>
        <v>1.8784330844919583</v>
      </c>
      <c r="L46" s="15">
        <f t="shared" si="2"/>
        <v>0.79523505931050953</v>
      </c>
      <c r="M46" s="15">
        <f t="shared" si="2"/>
        <v>0.64013580018152749</v>
      </c>
      <c r="N46" s="15">
        <f t="shared" si="2"/>
        <v>1.6287071031283529</v>
      </c>
      <c r="O46" s="15">
        <f t="shared" si="2"/>
        <v>100</v>
      </c>
    </row>
    <row r="47" spans="1:15" x14ac:dyDescent="0.25">
      <c r="A47" s="23" t="s">
        <v>3</v>
      </c>
      <c r="B47" s="15">
        <f>B42/$O42*100</f>
        <v>0.85198530055034094</v>
      </c>
      <c r="C47" s="15">
        <f t="shared" ref="C47:M47" si="3">C42/$O42*100</f>
        <v>16.474660167872358</v>
      </c>
      <c r="D47" s="15">
        <f t="shared" si="3"/>
        <v>70.553161808167005</v>
      </c>
      <c r="E47" s="15">
        <f t="shared" si="3"/>
        <v>0</v>
      </c>
      <c r="F47" s="15">
        <f t="shared" si="3"/>
        <v>0.49500736850779808</v>
      </c>
      <c r="G47" s="15">
        <f t="shared" si="3"/>
        <v>0.79269203766272855</v>
      </c>
      <c r="H47" s="15">
        <f t="shared" si="3"/>
        <v>3.9836814922950063</v>
      </c>
      <c r="I47" s="15">
        <f t="shared" si="3"/>
        <v>1.0093053533660179</v>
      </c>
      <c r="J47" s="15">
        <f t="shared" si="3"/>
        <v>0.72722239322432325</v>
      </c>
      <c r="K47" s="15">
        <f t="shared" si="3"/>
        <v>1.8089860090574519</v>
      </c>
      <c r="L47" s="15">
        <f t="shared" si="3"/>
        <v>0.92664337014513143</v>
      </c>
      <c r="M47" s="15">
        <f t="shared" si="3"/>
        <v>0.30705923183750394</v>
      </c>
      <c r="N47" s="15">
        <f>N42/$O42*100</f>
        <v>2.0695954673143548</v>
      </c>
      <c r="O47" s="15">
        <f>O42/$O42*100</f>
        <v>100</v>
      </c>
    </row>
    <row r="48" spans="1:15" ht="14.25" thickBot="1" x14ac:dyDescent="0.3">
      <c r="A48" s="25" t="s">
        <v>34</v>
      </c>
      <c r="B48" s="16">
        <f>B43/B41*100</f>
        <v>87.087544589774069</v>
      </c>
      <c r="C48" s="16">
        <f t="shared" ref="C48:O48" si="4">C43/C41*100</f>
        <v>42.061404084753462</v>
      </c>
      <c r="D48" s="16">
        <f t="shared" si="4"/>
        <v>-15.325181614339305</v>
      </c>
      <c r="E48" s="16">
        <f t="shared" si="4"/>
        <v>-100</v>
      </c>
      <c r="F48" s="16">
        <f t="shared" si="4"/>
        <v>25.976486800740712</v>
      </c>
      <c r="G48" s="16">
        <f t="shared" si="4"/>
        <v>9.3563975068281984</v>
      </c>
      <c r="H48" s="16">
        <f t="shared" si="4"/>
        <v>-15.45826061350399</v>
      </c>
      <c r="I48" s="16">
        <f t="shared" si="4"/>
        <v>73.263616557734224</v>
      </c>
      <c r="J48" s="16">
        <f t="shared" si="4"/>
        <v>13.804517649551151</v>
      </c>
      <c r="K48" s="16">
        <f t="shared" si="4"/>
        <v>-10.631823577602786</v>
      </c>
      <c r="L48" s="16">
        <f t="shared" si="4"/>
        <v>8.1335650250779974</v>
      </c>
      <c r="M48" s="16">
        <f t="shared" si="4"/>
        <v>-55.486324052496016</v>
      </c>
      <c r="N48" s="16">
        <f t="shared" si="4"/>
        <v>17.919571148971947</v>
      </c>
      <c r="O48" s="16">
        <f t="shared" si="4"/>
        <v>-7.200974218693565</v>
      </c>
    </row>
    <row r="49" ht="14.25" thickTop="1"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opLeftCell="A25" workbookViewId="0">
      <selection activeCell="A7" sqref="A1:XFD7"/>
    </sheetView>
  </sheetViews>
  <sheetFormatPr defaultRowHeight="15" x14ac:dyDescent="0.25"/>
  <cols>
    <col min="1" max="1" width="10.7109375" customWidth="1"/>
  </cols>
  <sheetData>
    <row r="1" spans="1:13" x14ac:dyDescent="0.25">
      <c r="A1" s="31" t="s">
        <v>366</v>
      </c>
      <c r="B1" s="31"/>
      <c r="C1" s="31"/>
      <c r="D1" s="31"/>
      <c r="E1" s="31"/>
      <c r="F1" s="31"/>
      <c r="G1" s="31"/>
      <c r="H1" s="31"/>
      <c r="I1" s="31"/>
      <c r="J1" s="31"/>
      <c r="K1" s="31"/>
      <c r="L1" s="31"/>
      <c r="M1" s="31"/>
    </row>
    <row r="2" spans="1:13" ht="15.75" x14ac:dyDescent="0.3">
      <c r="A2" s="30"/>
      <c r="B2" s="30"/>
      <c r="C2" s="30"/>
      <c r="D2" s="30"/>
      <c r="E2" s="30"/>
      <c r="F2" s="30"/>
      <c r="G2" s="30"/>
      <c r="H2" s="30"/>
      <c r="I2" s="30"/>
      <c r="J2" s="30"/>
      <c r="K2" s="30"/>
      <c r="L2" s="30"/>
      <c r="M2" s="30"/>
    </row>
    <row r="3" spans="1:13" x14ac:dyDescent="0.25">
      <c r="A3" s="32" t="s">
        <v>362</v>
      </c>
      <c r="B3" s="115" t="s">
        <v>363</v>
      </c>
      <c r="C3" s="116"/>
      <c r="D3" s="116"/>
      <c r="E3" s="116"/>
      <c r="F3" s="116"/>
      <c r="G3" s="117"/>
      <c r="H3" s="115" t="s">
        <v>364</v>
      </c>
      <c r="I3" s="116"/>
      <c r="J3" s="116"/>
      <c r="K3" s="116"/>
      <c r="L3" s="116"/>
      <c r="M3" s="116"/>
    </row>
    <row r="4" spans="1:13" ht="26.25" x14ac:dyDescent="0.25">
      <c r="A4" s="27" t="s">
        <v>6</v>
      </c>
      <c r="B4" s="33" t="s">
        <v>65</v>
      </c>
      <c r="C4" s="33" t="s">
        <v>66</v>
      </c>
      <c r="D4" s="33" t="s">
        <v>67</v>
      </c>
      <c r="E4" s="33" t="s">
        <v>68</v>
      </c>
      <c r="F4" s="33" t="s">
        <v>69</v>
      </c>
      <c r="G4" s="4" t="s">
        <v>365</v>
      </c>
      <c r="H4" s="34" t="s">
        <v>65</v>
      </c>
      <c r="I4" s="33" t="s">
        <v>66</v>
      </c>
      <c r="J4" s="33" t="s">
        <v>67</v>
      </c>
      <c r="K4" s="33" t="s">
        <v>68</v>
      </c>
      <c r="L4" s="33" t="s">
        <v>69</v>
      </c>
      <c r="M4" s="4" t="s">
        <v>365</v>
      </c>
    </row>
    <row r="5" spans="1:13" x14ac:dyDescent="0.25">
      <c r="A5" s="5" t="s">
        <v>14</v>
      </c>
      <c r="B5" s="7">
        <v>0</v>
      </c>
      <c r="C5" s="7">
        <v>11.813000000000001</v>
      </c>
      <c r="D5" s="7">
        <v>0</v>
      </c>
      <c r="E5" s="7">
        <v>1921.9949999999999</v>
      </c>
      <c r="F5" s="7">
        <v>291.42599999999999</v>
      </c>
      <c r="G5" s="7">
        <v>2225.2339999999999</v>
      </c>
      <c r="H5" s="36">
        <v>0</v>
      </c>
      <c r="I5" s="15">
        <v>8.2029999999999994</v>
      </c>
      <c r="J5" s="15">
        <v>0</v>
      </c>
      <c r="K5" s="15">
        <v>6726.8440000000001</v>
      </c>
      <c r="L5" s="15">
        <v>967.72900000000004</v>
      </c>
      <c r="M5" s="15">
        <v>7702.7759999999998</v>
      </c>
    </row>
    <row r="6" spans="1:13" x14ac:dyDescent="0.25">
      <c r="A6" s="5" t="s">
        <v>15</v>
      </c>
      <c r="B6" s="7">
        <v>0</v>
      </c>
      <c r="C6" s="7">
        <v>18.602</v>
      </c>
      <c r="D6" s="7">
        <v>0</v>
      </c>
      <c r="E6" s="7">
        <v>2755.9850000000001</v>
      </c>
      <c r="F6" s="7">
        <v>521.11099999999999</v>
      </c>
      <c r="G6" s="7">
        <v>3295.6970000000001</v>
      </c>
      <c r="H6" s="36">
        <v>0</v>
      </c>
      <c r="I6" s="15">
        <v>53.246000000000002</v>
      </c>
      <c r="J6" s="15">
        <v>0</v>
      </c>
      <c r="K6" s="15">
        <v>6729.91</v>
      </c>
      <c r="L6" s="15">
        <v>1276.8720000000001</v>
      </c>
      <c r="M6" s="15">
        <v>8060.027</v>
      </c>
    </row>
    <row r="7" spans="1:13" x14ac:dyDescent="0.25">
      <c r="A7" s="5" t="s">
        <v>16</v>
      </c>
      <c r="B7" s="7">
        <v>512.44799999999998</v>
      </c>
      <c r="C7" s="7">
        <v>14.384</v>
      </c>
      <c r="D7" s="7">
        <v>0</v>
      </c>
      <c r="E7" s="7">
        <v>2526.7869999999998</v>
      </c>
      <c r="F7" s="7">
        <v>658.726</v>
      </c>
      <c r="G7" s="7">
        <v>3712.3449999999998</v>
      </c>
      <c r="H7" s="36">
        <v>0</v>
      </c>
      <c r="I7" s="15">
        <v>28.315000000000001</v>
      </c>
      <c r="J7" s="15">
        <v>0</v>
      </c>
      <c r="K7" s="15">
        <v>5919.0450000000001</v>
      </c>
      <c r="L7" s="15">
        <v>1578.453</v>
      </c>
      <c r="M7" s="15">
        <v>7525.8140000000003</v>
      </c>
    </row>
    <row r="8" spans="1:13" x14ac:dyDescent="0.25">
      <c r="A8" s="27" t="s">
        <v>17</v>
      </c>
      <c r="B8" s="20">
        <v>512.44799999999998</v>
      </c>
      <c r="C8" s="20">
        <v>44.798999999999999</v>
      </c>
      <c r="D8" s="20">
        <v>0</v>
      </c>
      <c r="E8" s="20">
        <v>7204.7669999999998</v>
      </c>
      <c r="F8" s="20">
        <v>1471.2629999999999</v>
      </c>
      <c r="G8" s="20">
        <v>9233.2759999999998</v>
      </c>
      <c r="H8" s="37">
        <v>0</v>
      </c>
      <c r="I8" s="20">
        <v>89.763999999999996</v>
      </c>
      <c r="J8" s="20">
        <v>0</v>
      </c>
      <c r="K8" s="20">
        <v>19375.798999999999</v>
      </c>
      <c r="L8" s="20">
        <v>3823.0540000000001</v>
      </c>
      <c r="M8" s="20">
        <v>23288.616999999998</v>
      </c>
    </row>
    <row r="9" spans="1:13" x14ac:dyDescent="0.25">
      <c r="A9" s="5" t="s">
        <v>18</v>
      </c>
      <c r="B9" s="7">
        <v>0</v>
      </c>
      <c r="C9" s="7">
        <v>0.05</v>
      </c>
      <c r="D9" s="7">
        <v>0</v>
      </c>
      <c r="E9" s="7">
        <v>851.94200000000001</v>
      </c>
      <c r="F9" s="7">
        <v>822.79399999999998</v>
      </c>
      <c r="G9" s="7">
        <v>1674.7860000000001</v>
      </c>
      <c r="H9" s="36">
        <v>0</v>
      </c>
      <c r="I9" s="15">
        <v>29.100999999999999</v>
      </c>
      <c r="J9" s="15">
        <v>0</v>
      </c>
      <c r="K9" s="15">
        <v>4311.7269999999999</v>
      </c>
      <c r="L9" s="15">
        <v>1245.5350000000001</v>
      </c>
      <c r="M9" s="15">
        <v>5586.3620000000001</v>
      </c>
    </row>
    <row r="10" spans="1:13" x14ac:dyDescent="0.25">
      <c r="A10" s="5" t="s">
        <v>3</v>
      </c>
      <c r="B10" s="7">
        <v>2.5000000000000001E-2</v>
      </c>
      <c r="C10" s="7">
        <v>295.32</v>
      </c>
      <c r="D10" s="7">
        <v>0</v>
      </c>
      <c r="E10" s="7">
        <v>1619.297</v>
      </c>
      <c r="F10" s="7">
        <v>828.02200000000005</v>
      </c>
      <c r="G10" s="7">
        <v>2742.6640000000002</v>
      </c>
      <c r="H10" s="36">
        <v>0</v>
      </c>
      <c r="I10" s="15">
        <v>20.687000000000001</v>
      </c>
      <c r="J10" s="15">
        <v>0</v>
      </c>
      <c r="K10" s="15">
        <v>6034.3019999999997</v>
      </c>
      <c r="L10" s="15">
        <v>1827.723</v>
      </c>
      <c r="M10" s="15">
        <v>7882.7110000000002</v>
      </c>
    </row>
    <row r="11" spans="1:13" x14ac:dyDescent="0.25">
      <c r="A11" s="5" t="s">
        <v>19</v>
      </c>
      <c r="B11" s="7">
        <v>374.73500000000001</v>
      </c>
      <c r="C11" s="7">
        <v>1.5589999999999999</v>
      </c>
      <c r="D11" s="7">
        <v>0</v>
      </c>
      <c r="E11" s="7">
        <v>183.03200000000001</v>
      </c>
      <c r="F11" s="7">
        <v>568.85500000000002</v>
      </c>
      <c r="G11" s="7">
        <v>1128.181</v>
      </c>
      <c r="H11" s="36">
        <v>0</v>
      </c>
      <c r="I11" s="15">
        <v>40.994</v>
      </c>
      <c r="J11" s="15">
        <v>0</v>
      </c>
      <c r="K11" s="15">
        <v>7577.3469999999998</v>
      </c>
      <c r="L11" s="15">
        <v>1642.682</v>
      </c>
      <c r="M11" s="15">
        <v>9261.0220000000008</v>
      </c>
    </row>
    <row r="12" spans="1:13" x14ac:dyDescent="0.25">
      <c r="A12" s="27" t="s">
        <v>20</v>
      </c>
      <c r="B12" s="20">
        <v>374.76</v>
      </c>
      <c r="C12" s="20">
        <v>296.92900000000003</v>
      </c>
      <c r="D12" s="20">
        <v>0</v>
      </c>
      <c r="E12" s="20">
        <v>2654.2710000000002</v>
      </c>
      <c r="F12" s="20">
        <v>2219.6710000000003</v>
      </c>
      <c r="G12" s="20">
        <v>5545.6310000000012</v>
      </c>
      <c r="H12" s="37">
        <v>0</v>
      </c>
      <c r="I12" s="20">
        <v>90.781999999999996</v>
      </c>
      <c r="J12" s="20">
        <v>0</v>
      </c>
      <c r="K12" s="20">
        <v>17923.375999999997</v>
      </c>
      <c r="L12" s="20">
        <v>4715.9399999999996</v>
      </c>
      <c r="M12" s="20">
        <v>22730.095000000001</v>
      </c>
    </row>
    <row r="13" spans="1:13" x14ac:dyDescent="0.25">
      <c r="A13" s="5" t="s">
        <v>21</v>
      </c>
      <c r="B13" s="7">
        <v>371.61099999999999</v>
      </c>
      <c r="C13" s="7">
        <v>0</v>
      </c>
      <c r="D13" s="7">
        <v>0</v>
      </c>
      <c r="E13" s="7">
        <v>239.661</v>
      </c>
      <c r="F13" s="7">
        <v>936.94299999999998</v>
      </c>
      <c r="G13" s="7">
        <v>1548.2149999999999</v>
      </c>
      <c r="H13" s="36">
        <v>0</v>
      </c>
      <c r="I13" s="15">
        <v>44.323999999999998</v>
      </c>
      <c r="J13" s="15">
        <v>0</v>
      </c>
      <c r="K13" s="15">
        <v>7382.31</v>
      </c>
      <c r="L13" s="15">
        <v>1392.816</v>
      </c>
      <c r="M13" s="15">
        <v>8819.4490000000005</v>
      </c>
    </row>
    <row r="14" spans="1:13" x14ac:dyDescent="0.25">
      <c r="A14" s="5" t="s">
        <v>22</v>
      </c>
      <c r="B14" s="7">
        <v>323.29700000000003</v>
      </c>
      <c r="C14" s="7">
        <v>0.39800000000000002</v>
      </c>
      <c r="D14" s="7">
        <v>1.6E-2</v>
      </c>
      <c r="E14" s="7">
        <v>168.452</v>
      </c>
      <c r="F14" s="7">
        <v>411.78300000000002</v>
      </c>
      <c r="G14" s="7">
        <v>903.94600000000003</v>
      </c>
      <c r="H14" s="36">
        <v>0</v>
      </c>
      <c r="I14" s="15">
        <v>61.975000000000001</v>
      </c>
      <c r="J14" s="15">
        <v>0</v>
      </c>
      <c r="K14" s="15">
        <v>7573.1540000000005</v>
      </c>
      <c r="L14" s="15">
        <v>2010.8710000000001</v>
      </c>
      <c r="M14" s="15">
        <v>9646.0010000000002</v>
      </c>
    </row>
    <row r="15" spans="1:13" x14ac:dyDescent="0.25">
      <c r="A15" s="5" t="s">
        <v>23</v>
      </c>
      <c r="B15" s="7">
        <v>415.255</v>
      </c>
      <c r="C15" s="7">
        <v>0.76700000000000002</v>
      </c>
      <c r="D15" s="7">
        <v>0</v>
      </c>
      <c r="E15" s="7">
        <v>5088.7969999999996</v>
      </c>
      <c r="F15" s="7">
        <v>264.26799999999997</v>
      </c>
      <c r="G15" s="7">
        <v>5769.0870000000004</v>
      </c>
      <c r="H15" s="36">
        <v>0</v>
      </c>
      <c r="I15" s="15">
        <v>37.822000000000003</v>
      </c>
      <c r="J15" s="15">
        <v>0</v>
      </c>
      <c r="K15" s="15">
        <v>5827.3779999999997</v>
      </c>
      <c r="L15" s="15">
        <v>1895.3610000000001</v>
      </c>
      <c r="M15" s="15">
        <v>7760.5609999999997</v>
      </c>
    </row>
    <row r="16" spans="1:13" x14ac:dyDescent="0.25">
      <c r="A16" s="27" t="s">
        <v>24</v>
      </c>
      <c r="B16" s="20">
        <v>1110.163</v>
      </c>
      <c r="C16" s="20">
        <v>1.165</v>
      </c>
      <c r="D16" s="20">
        <v>1.6E-2</v>
      </c>
      <c r="E16" s="20">
        <v>5496.91</v>
      </c>
      <c r="F16" s="20">
        <v>1612.9940000000001</v>
      </c>
      <c r="G16" s="20">
        <v>8221.2479999999996</v>
      </c>
      <c r="H16" s="37">
        <v>0</v>
      </c>
      <c r="I16" s="20">
        <v>144.12100000000001</v>
      </c>
      <c r="J16" s="20">
        <v>0</v>
      </c>
      <c r="K16" s="20">
        <v>20782.842000000001</v>
      </c>
      <c r="L16" s="20">
        <v>5299.0479999999998</v>
      </c>
      <c r="M16" s="20">
        <v>26226.010999999999</v>
      </c>
    </row>
    <row r="17" spans="1:13" x14ac:dyDescent="0.25">
      <c r="A17" s="5" t="s">
        <v>25</v>
      </c>
      <c r="B17" s="7">
        <v>349.19099999999997</v>
      </c>
      <c r="C17" s="7">
        <v>7.9000000000000001E-2</v>
      </c>
      <c r="D17" s="7">
        <v>0</v>
      </c>
      <c r="E17" s="7">
        <v>591.47500000000002</v>
      </c>
      <c r="F17" s="7">
        <v>368.35700000000003</v>
      </c>
      <c r="G17" s="7">
        <v>1309.1020000000001</v>
      </c>
      <c r="H17" s="36">
        <v>0</v>
      </c>
      <c r="I17" s="15">
        <v>0</v>
      </c>
      <c r="J17" s="15">
        <v>0</v>
      </c>
      <c r="K17" s="15">
        <v>1643.9770000000001</v>
      </c>
      <c r="L17" s="15">
        <v>1353.5219999999999</v>
      </c>
      <c r="M17" s="15">
        <v>2997.4989999999998</v>
      </c>
    </row>
    <row r="18" spans="1:13" x14ac:dyDescent="0.25">
      <c r="A18" s="5" t="s">
        <v>26</v>
      </c>
      <c r="B18" s="7">
        <v>21.218</v>
      </c>
      <c r="C18" s="7">
        <v>6.9690000000000003</v>
      </c>
      <c r="D18" s="7">
        <v>0</v>
      </c>
      <c r="E18" s="7">
        <v>321.69099999999997</v>
      </c>
      <c r="F18" s="7">
        <v>291.60199999999998</v>
      </c>
      <c r="G18" s="7">
        <v>641.48</v>
      </c>
      <c r="H18" s="36">
        <v>2.36</v>
      </c>
      <c r="I18" s="15">
        <v>55.442999999999998</v>
      </c>
      <c r="J18" s="15">
        <v>0</v>
      </c>
      <c r="K18" s="15">
        <v>5656.8879999999999</v>
      </c>
      <c r="L18" s="15">
        <v>1677.546</v>
      </c>
      <c r="M18" s="15">
        <v>7392.2370000000001</v>
      </c>
    </row>
    <row r="19" spans="1:13" x14ac:dyDescent="0.25">
      <c r="A19" s="5" t="s">
        <v>27</v>
      </c>
      <c r="B19" s="7">
        <v>534.21600000000001</v>
      </c>
      <c r="C19" s="7">
        <v>4.8230000000000004</v>
      </c>
      <c r="D19" s="7">
        <v>0</v>
      </c>
      <c r="E19" s="7">
        <v>1092.181</v>
      </c>
      <c r="F19" s="7">
        <v>720.52099999999996</v>
      </c>
      <c r="G19" s="7">
        <v>2351.741</v>
      </c>
      <c r="H19" s="36">
        <v>5.9039999999999999</v>
      </c>
      <c r="I19" s="15">
        <v>36.664000000000001</v>
      </c>
      <c r="J19" s="15">
        <v>0</v>
      </c>
      <c r="K19" s="15">
        <v>5405.08</v>
      </c>
      <c r="L19" s="15">
        <v>1221.9010000000001</v>
      </c>
      <c r="M19" s="15">
        <v>6669.5479999999998</v>
      </c>
    </row>
    <row r="20" spans="1:13" x14ac:dyDescent="0.25">
      <c r="A20" s="27" t="s">
        <v>28</v>
      </c>
      <c r="B20" s="20">
        <v>904.625</v>
      </c>
      <c r="C20" s="20">
        <v>11.871</v>
      </c>
      <c r="D20" s="20">
        <v>0</v>
      </c>
      <c r="E20" s="20">
        <v>2005.347</v>
      </c>
      <c r="F20" s="20">
        <v>1380.48</v>
      </c>
      <c r="G20" s="20">
        <v>4302.3230000000003</v>
      </c>
      <c r="H20" s="37">
        <v>8.2639999999999993</v>
      </c>
      <c r="I20" s="20">
        <v>92.106999999999999</v>
      </c>
      <c r="J20" s="20">
        <v>0</v>
      </c>
      <c r="K20" s="20">
        <v>12705.945</v>
      </c>
      <c r="L20" s="20">
        <v>4252.9690000000001</v>
      </c>
      <c r="M20" s="20">
        <v>17059.284</v>
      </c>
    </row>
    <row r="21" spans="1:13" x14ac:dyDescent="0.25">
      <c r="A21" s="27" t="s">
        <v>29</v>
      </c>
      <c r="B21" s="20">
        <v>2901.9960000000001</v>
      </c>
      <c r="C21" s="20">
        <v>354.76400000000001</v>
      </c>
      <c r="D21" s="20">
        <v>1.6E-2</v>
      </c>
      <c r="E21" s="20">
        <v>17361.295000000002</v>
      </c>
      <c r="F21" s="20">
        <v>6684.4079999999994</v>
      </c>
      <c r="G21" s="20">
        <v>27302.477999999999</v>
      </c>
      <c r="H21" s="37">
        <v>8.2639999999999993</v>
      </c>
      <c r="I21" s="20">
        <v>416.774</v>
      </c>
      <c r="J21" s="20">
        <v>0</v>
      </c>
      <c r="K21" s="20">
        <v>70787.962</v>
      </c>
      <c r="L21" s="20">
        <v>18091.010999999999</v>
      </c>
      <c r="M21" s="20">
        <v>89304.006999999998</v>
      </c>
    </row>
    <row r="22" spans="1:13" x14ac:dyDescent="0.25">
      <c r="A22" s="5" t="s">
        <v>30</v>
      </c>
      <c r="B22" s="7">
        <v>320.16199999999998</v>
      </c>
      <c r="C22" s="7">
        <v>0.47099999999999997</v>
      </c>
      <c r="D22" s="7">
        <v>0</v>
      </c>
      <c r="E22" s="7">
        <v>135.316</v>
      </c>
      <c r="F22" s="7">
        <v>532.85500000000002</v>
      </c>
      <c r="G22" s="7">
        <v>988.80399999999997</v>
      </c>
      <c r="H22" s="36">
        <v>0</v>
      </c>
      <c r="I22" s="15">
        <v>34.732999999999997</v>
      </c>
      <c r="J22" s="15">
        <v>0</v>
      </c>
      <c r="K22" s="15">
        <v>5101.835</v>
      </c>
      <c r="L22" s="15">
        <v>891.52499999999998</v>
      </c>
      <c r="M22" s="15">
        <v>6028.0919999999996</v>
      </c>
    </row>
    <row r="23" spans="1:13" x14ac:dyDescent="0.25">
      <c r="A23" s="5" t="s">
        <v>15</v>
      </c>
      <c r="B23" s="7">
        <v>925.16099999999994</v>
      </c>
      <c r="C23" s="7">
        <v>0.13300000000000001</v>
      </c>
      <c r="D23" s="7">
        <v>0</v>
      </c>
      <c r="E23" s="7">
        <v>117.286</v>
      </c>
      <c r="F23" s="7">
        <v>309.78300000000002</v>
      </c>
      <c r="G23" s="7">
        <v>1352.3630000000001</v>
      </c>
      <c r="H23" s="36">
        <v>0</v>
      </c>
      <c r="I23" s="15">
        <v>32.179000000000002</v>
      </c>
      <c r="J23" s="15">
        <v>0</v>
      </c>
      <c r="K23" s="15">
        <v>3520.2260000000001</v>
      </c>
      <c r="L23" s="15">
        <v>1305.1279999999999</v>
      </c>
      <c r="M23" s="15">
        <v>4857.5330000000004</v>
      </c>
    </row>
    <row r="24" spans="1:13" x14ac:dyDescent="0.25">
      <c r="A24" s="5" t="s">
        <v>16</v>
      </c>
      <c r="B24" s="7">
        <v>426.42200000000003</v>
      </c>
      <c r="C24" s="7">
        <v>0.16600000000000001</v>
      </c>
      <c r="D24" s="7">
        <v>0</v>
      </c>
      <c r="E24" s="7">
        <v>75.972999999999999</v>
      </c>
      <c r="F24" s="7">
        <v>316.24900000000002</v>
      </c>
      <c r="G24" s="7">
        <v>818.81100000000004</v>
      </c>
      <c r="H24" s="36">
        <v>0</v>
      </c>
      <c r="I24" s="15">
        <v>33.335999999999999</v>
      </c>
      <c r="J24" s="15">
        <v>0</v>
      </c>
      <c r="K24" s="15">
        <v>5537.049</v>
      </c>
      <c r="L24" s="15">
        <v>1711.29</v>
      </c>
      <c r="M24" s="15">
        <v>7281.6750000000002</v>
      </c>
    </row>
    <row r="25" spans="1:13" x14ac:dyDescent="0.25">
      <c r="A25" s="27" t="s">
        <v>17</v>
      </c>
      <c r="B25" s="20">
        <v>1671.7449999999999</v>
      </c>
      <c r="C25" s="20">
        <v>0.77</v>
      </c>
      <c r="D25" s="20">
        <v>0</v>
      </c>
      <c r="E25" s="20">
        <v>328.57499999999999</v>
      </c>
      <c r="F25" s="20">
        <v>1158.8870000000002</v>
      </c>
      <c r="G25" s="20">
        <v>3159.9780000000001</v>
      </c>
      <c r="H25" s="37">
        <v>0</v>
      </c>
      <c r="I25" s="20">
        <v>100.248</v>
      </c>
      <c r="J25" s="20">
        <v>0</v>
      </c>
      <c r="K25" s="20">
        <v>14159.11</v>
      </c>
      <c r="L25" s="20">
        <v>3907.9429999999998</v>
      </c>
      <c r="M25" s="20">
        <v>18167.3</v>
      </c>
    </row>
    <row r="26" spans="1:13" x14ac:dyDescent="0.25">
      <c r="A26" s="5" t="s">
        <v>18</v>
      </c>
      <c r="B26" s="7">
        <v>0</v>
      </c>
      <c r="C26" s="7">
        <v>0</v>
      </c>
      <c r="D26" s="7">
        <v>0</v>
      </c>
      <c r="E26" s="7">
        <v>561.21299999999997</v>
      </c>
      <c r="F26" s="7">
        <v>204.726</v>
      </c>
      <c r="G26" s="7">
        <v>765.93799999999999</v>
      </c>
      <c r="H26" s="36">
        <v>0</v>
      </c>
      <c r="I26" s="15">
        <v>47.536999999999999</v>
      </c>
      <c r="J26" s="15">
        <v>0</v>
      </c>
      <c r="K26" s="15">
        <v>4323.1989999999996</v>
      </c>
      <c r="L26" s="15">
        <v>1249.5930000000001</v>
      </c>
      <c r="M26" s="15">
        <v>5620.3289999999997</v>
      </c>
    </row>
    <row r="27" spans="1:13" x14ac:dyDescent="0.25">
      <c r="A27" s="5" t="s">
        <v>3</v>
      </c>
      <c r="B27" s="7">
        <v>237.738</v>
      </c>
      <c r="C27" s="7">
        <v>0.84099999999999997</v>
      </c>
      <c r="D27" s="7">
        <v>0</v>
      </c>
      <c r="E27" s="7">
        <v>201.03800000000001</v>
      </c>
      <c r="F27" s="7">
        <v>434.76</v>
      </c>
      <c r="G27" s="7">
        <v>874.37599999999998</v>
      </c>
      <c r="H27" s="36">
        <v>0</v>
      </c>
      <c r="I27" s="15">
        <v>27.782</v>
      </c>
      <c r="J27" s="15">
        <v>0</v>
      </c>
      <c r="K27" s="15">
        <v>5954.674</v>
      </c>
      <c r="L27" s="15">
        <v>1548.7739999999999</v>
      </c>
      <c r="M27" s="15">
        <v>7531.2309999999998</v>
      </c>
    </row>
    <row r="28" spans="1:13" x14ac:dyDescent="0.25">
      <c r="A28" s="5" t="s">
        <v>19</v>
      </c>
      <c r="B28" s="7">
        <v>26.794</v>
      </c>
      <c r="C28" s="7">
        <v>0.158</v>
      </c>
      <c r="D28" s="7">
        <v>0</v>
      </c>
      <c r="E28" s="7">
        <v>431.75900000000001</v>
      </c>
      <c r="F28" s="7">
        <v>320.90600000000001</v>
      </c>
      <c r="G28" s="7">
        <v>779.61699999999996</v>
      </c>
      <c r="H28" s="36">
        <v>342.16300000000001</v>
      </c>
      <c r="I28" s="15">
        <v>45.218000000000004</v>
      </c>
      <c r="J28" s="15">
        <v>0</v>
      </c>
      <c r="K28" s="15">
        <v>4659.0540000000001</v>
      </c>
      <c r="L28" s="15">
        <v>1321.529</v>
      </c>
      <c r="M28" s="15">
        <v>6367.9639999999999</v>
      </c>
    </row>
    <row r="29" spans="1:13" x14ac:dyDescent="0.25">
      <c r="A29" s="27" t="s">
        <v>20</v>
      </c>
      <c r="B29" s="20">
        <v>264.53199999999998</v>
      </c>
      <c r="C29" s="20">
        <v>0.999</v>
      </c>
      <c r="D29" s="20">
        <v>0</v>
      </c>
      <c r="E29" s="20">
        <v>1194.01</v>
      </c>
      <c r="F29" s="20">
        <v>960.39200000000005</v>
      </c>
      <c r="G29" s="20">
        <v>2419.9309999999996</v>
      </c>
      <c r="H29" s="37">
        <v>342.16300000000001</v>
      </c>
      <c r="I29" s="20">
        <v>120.53700000000001</v>
      </c>
      <c r="J29" s="20">
        <v>0</v>
      </c>
      <c r="K29" s="20">
        <v>14936.927</v>
      </c>
      <c r="L29" s="20">
        <v>4119.8960000000006</v>
      </c>
      <c r="M29" s="20">
        <v>19519.523999999998</v>
      </c>
    </row>
    <row r="30" spans="1:13" x14ac:dyDescent="0.25">
      <c r="A30" s="5" t="s">
        <v>21</v>
      </c>
      <c r="B30" s="7">
        <v>383.73200000000003</v>
      </c>
      <c r="C30" s="7">
        <v>0</v>
      </c>
      <c r="D30" s="7">
        <v>0</v>
      </c>
      <c r="E30" s="7">
        <v>62.66</v>
      </c>
      <c r="F30" s="7">
        <v>365.13499999999999</v>
      </c>
      <c r="G30" s="7">
        <v>811.52800000000002</v>
      </c>
      <c r="H30" s="36">
        <v>31.027999999999999</v>
      </c>
      <c r="I30" s="15">
        <v>33.216999999999999</v>
      </c>
      <c r="J30" s="15">
        <v>0</v>
      </c>
      <c r="K30" s="15">
        <v>4940.951</v>
      </c>
      <c r="L30" s="15">
        <v>1772.6420000000001</v>
      </c>
      <c r="M30" s="15">
        <v>6777.8379999999997</v>
      </c>
    </row>
    <row r="31" spans="1:13" x14ac:dyDescent="0.25">
      <c r="A31" s="5" t="s">
        <v>22</v>
      </c>
      <c r="B31" s="7">
        <v>272.68900000000002</v>
      </c>
      <c r="C31" s="7">
        <v>7.0999999999999994E-2</v>
      </c>
      <c r="D31" s="7">
        <v>0</v>
      </c>
      <c r="E31" s="7">
        <v>76.962000000000003</v>
      </c>
      <c r="F31" s="7">
        <v>247.28700000000001</v>
      </c>
      <c r="G31" s="7">
        <v>597.00800000000004</v>
      </c>
      <c r="H31" s="36">
        <v>0</v>
      </c>
      <c r="I31" s="15">
        <v>101.342</v>
      </c>
      <c r="J31" s="15">
        <v>0</v>
      </c>
      <c r="K31" s="15">
        <v>4552.473</v>
      </c>
      <c r="L31" s="15">
        <v>1707.6880000000001</v>
      </c>
      <c r="M31" s="15">
        <v>6361.5029999999997</v>
      </c>
    </row>
    <row r="32" spans="1:13" x14ac:dyDescent="0.25">
      <c r="A32" s="5" t="s">
        <v>23</v>
      </c>
      <c r="B32" s="7">
        <v>0</v>
      </c>
      <c r="C32" s="7">
        <v>0.29299999999999998</v>
      </c>
      <c r="D32" s="7">
        <v>0</v>
      </c>
      <c r="E32" s="7">
        <v>1077.2550000000001</v>
      </c>
      <c r="F32" s="7">
        <v>357.93</v>
      </c>
      <c r="G32" s="7">
        <v>1435.4770000000001</v>
      </c>
      <c r="H32" s="36">
        <v>0</v>
      </c>
      <c r="I32" s="15">
        <v>0.91900000000000004</v>
      </c>
      <c r="J32" s="15">
        <v>0</v>
      </c>
      <c r="K32" s="15">
        <v>2432.02</v>
      </c>
      <c r="L32" s="15">
        <v>1166.922</v>
      </c>
      <c r="M32" s="15">
        <v>3599.8609999999999</v>
      </c>
    </row>
    <row r="33" spans="1:13" x14ac:dyDescent="0.25">
      <c r="A33" s="27" t="s">
        <v>24</v>
      </c>
      <c r="B33" s="20">
        <v>656.42100000000005</v>
      </c>
      <c r="C33" s="20">
        <v>0.36399999999999999</v>
      </c>
      <c r="D33" s="20">
        <v>0</v>
      </c>
      <c r="E33" s="20">
        <v>1216.8770000000002</v>
      </c>
      <c r="F33" s="20">
        <v>970.35200000000009</v>
      </c>
      <c r="G33" s="20">
        <v>2844.0129999999999</v>
      </c>
      <c r="H33" s="37">
        <v>31.027999999999999</v>
      </c>
      <c r="I33" s="20">
        <v>135.47800000000001</v>
      </c>
      <c r="J33" s="20">
        <v>0</v>
      </c>
      <c r="K33" s="20">
        <v>11925.444</v>
      </c>
      <c r="L33" s="20">
        <v>4647.2520000000004</v>
      </c>
      <c r="M33" s="20">
        <v>16739.202000000001</v>
      </c>
    </row>
    <row r="34" spans="1:13" x14ac:dyDescent="0.25">
      <c r="A34" s="5" t="s">
        <v>25</v>
      </c>
      <c r="B34" s="7">
        <v>581.16200000000003</v>
      </c>
      <c r="C34" s="7">
        <v>3.1E-2</v>
      </c>
      <c r="D34" s="7">
        <v>0</v>
      </c>
      <c r="E34" s="7">
        <v>459.60700000000003</v>
      </c>
      <c r="F34" s="7">
        <v>395.815</v>
      </c>
      <c r="G34" s="7">
        <v>1436.615</v>
      </c>
      <c r="H34" s="36">
        <v>0</v>
      </c>
      <c r="I34" s="15">
        <v>1.679</v>
      </c>
      <c r="J34" s="15">
        <v>0</v>
      </c>
      <c r="K34" s="15">
        <v>591.80899999999997</v>
      </c>
      <c r="L34" s="15">
        <v>1793.537</v>
      </c>
      <c r="M34" s="15">
        <v>2387.0250000000001</v>
      </c>
    </row>
    <row r="35" spans="1:13" x14ac:dyDescent="0.25">
      <c r="A35" s="5" t="s">
        <v>26</v>
      </c>
      <c r="B35" s="7">
        <v>0.28799999999999998</v>
      </c>
      <c r="C35" s="7">
        <v>0</v>
      </c>
      <c r="D35" s="7">
        <v>8.8999999999999996E-2</v>
      </c>
      <c r="E35" s="7">
        <v>1687.3779999999999</v>
      </c>
      <c r="F35" s="7">
        <v>588.21500000000003</v>
      </c>
      <c r="G35" s="7">
        <v>2275.9690000000001</v>
      </c>
      <c r="H35" s="36">
        <v>0</v>
      </c>
      <c r="I35" s="15">
        <v>57.201999999999998</v>
      </c>
      <c r="J35" s="15">
        <v>0</v>
      </c>
      <c r="K35" s="15">
        <v>329.23899999999998</v>
      </c>
      <c r="L35" s="15">
        <v>1141.778</v>
      </c>
      <c r="M35" s="15">
        <v>1528.22</v>
      </c>
    </row>
    <row r="36" spans="1:13" x14ac:dyDescent="0.25">
      <c r="A36" s="5" t="s">
        <v>27</v>
      </c>
      <c r="B36" s="7">
        <v>260.51</v>
      </c>
      <c r="C36" s="7">
        <v>0.95599999999999996</v>
      </c>
      <c r="D36" s="7">
        <v>0</v>
      </c>
      <c r="E36" s="7">
        <v>545.29100000000005</v>
      </c>
      <c r="F36" s="7">
        <v>290.19799999999998</v>
      </c>
      <c r="G36" s="7">
        <v>1096.954</v>
      </c>
      <c r="H36" s="36">
        <v>0</v>
      </c>
      <c r="I36" s="15">
        <v>0.97899999999999998</v>
      </c>
      <c r="J36" s="15">
        <v>0</v>
      </c>
      <c r="K36" s="15">
        <v>2819.2860000000001</v>
      </c>
      <c r="L36" s="15">
        <v>812.93600000000004</v>
      </c>
      <c r="M36" s="15">
        <v>3633.2020000000002</v>
      </c>
    </row>
    <row r="37" spans="1:13" x14ac:dyDescent="0.25">
      <c r="A37" s="27" t="s">
        <v>28</v>
      </c>
      <c r="B37" s="20">
        <v>841.96</v>
      </c>
      <c r="C37" s="20">
        <v>0.98699999999999999</v>
      </c>
      <c r="D37" s="20">
        <v>8.8999999999999996E-2</v>
      </c>
      <c r="E37" s="20">
        <v>2692.2760000000003</v>
      </c>
      <c r="F37" s="20">
        <v>1274.2280000000001</v>
      </c>
      <c r="G37" s="20">
        <v>4809.5379999999996</v>
      </c>
      <c r="H37" s="37">
        <v>0</v>
      </c>
      <c r="I37" s="20">
        <v>59.86</v>
      </c>
      <c r="J37" s="20">
        <v>0</v>
      </c>
      <c r="K37" s="20">
        <v>3740.3339999999998</v>
      </c>
      <c r="L37" s="20">
        <v>3748.2510000000002</v>
      </c>
      <c r="M37" s="20">
        <v>7548.4470000000001</v>
      </c>
    </row>
    <row r="38" spans="1:13" x14ac:dyDescent="0.25">
      <c r="A38" s="27" t="s">
        <v>31</v>
      </c>
      <c r="B38" s="20">
        <v>3434.6579999999999</v>
      </c>
      <c r="C38" s="20">
        <v>3.12</v>
      </c>
      <c r="D38" s="20">
        <v>8.8999999999999996E-2</v>
      </c>
      <c r="E38" s="20">
        <v>5431.7380000000012</v>
      </c>
      <c r="F38" s="20">
        <v>4363.8590000000004</v>
      </c>
      <c r="G38" s="20">
        <v>13233.46</v>
      </c>
      <c r="H38" s="37">
        <v>373.19100000000003</v>
      </c>
      <c r="I38" s="20">
        <v>416.12300000000005</v>
      </c>
      <c r="J38" s="20">
        <v>0</v>
      </c>
      <c r="K38" s="20">
        <v>44761.815000000002</v>
      </c>
      <c r="L38" s="20">
        <v>16423.342000000001</v>
      </c>
      <c r="M38" s="20">
        <v>61974.472999999998</v>
      </c>
    </row>
    <row r="39" spans="1:13" x14ac:dyDescent="0.25">
      <c r="A39" s="21" t="s">
        <v>32</v>
      </c>
      <c r="B39" s="7">
        <v>373.15199999999999</v>
      </c>
      <c r="C39" s="7">
        <v>0</v>
      </c>
      <c r="D39" s="7">
        <v>0</v>
      </c>
      <c r="E39" s="7">
        <v>1268.549</v>
      </c>
      <c r="F39" s="7">
        <v>184.279</v>
      </c>
      <c r="G39" s="7">
        <v>1825.98</v>
      </c>
      <c r="H39" s="36">
        <v>0</v>
      </c>
      <c r="I39" s="15">
        <v>12.318</v>
      </c>
      <c r="J39" s="15">
        <v>0</v>
      </c>
      <c r="K39" s="15">
        <v>4093.4740000000002</v>
      </c>
      <c r="L39" s="15">
        <v>369.91800000000001</v>
      </c>
      <c r="M39" s="15">
        <v>4475.71</v>
      </c>
    </row>
    <row r="40" spans="1:13" x14ac:dyDescent="0.25">
      <c r="A40" s="7" t="s">
        <v>15</v>
      </c>
      <c r="B40" s="7">
        <v>283.767</v>
      </c>
      <c r="C40" s="7">
        <v>0.182</v>
      </c>
      <c r="D40" s="7">
        <v>0</v>
      </c>
      <c r="E40" s="7">
        <v>357.56099999999998</v>
      </c>
      <c r="F40" s="7">
        <v>115.295</v>
      </c>
      <c r="G40" s="7">
        <v>756.80499999999995</v>
      </c>
      <c r="H40" s="36">
        <v>0</v>
      </c>
      <c r="I40" s="15">
        <v>38.588000000000001</v>
      </c>
      <c r="J40" s="15">
        <v>0</v>
      </c>
      <c r="K40" s="15">
        <v>2823.5909999999999</v>
      </c>
      <c r="L40" s="15">
        <v>321.315</v>
      </c>
      <c r="M40" s="15">
        <v>3183.4940000000001</v>
      </c>
    </row>
    <row r="41" spans="1:13" x14ac:dyDescent="0.25">
      <c r="A41" s="35" t="s">
        <v>16</v>
      </c>
      <c r="B41" s="7">
        <v>370.149</v>
      </c>
      <c r="C41" s="7">
        <v>0</v>
      </c>
      <c r="D41" s="7">
        <v>0</v>
      </c>
      <c r="E41" s="7">
        <v>807.70399999999995</v>
      </c>
      <c r="F41" s="7">
        <v>51.195999999999998</v>
      </c>
      <c r="G41" s="7">
        <v>1229.049</v>
      </c>
      <c r="H41" s="36">
        <v>0</v>
      </c>
      <c r="I41" s="15">
        <v>9.4390000000000001</v>
      </c>
      <c r="J41" s="15">
        <v>0</v>
      </c>
      <c r="K41" s="15">
        <v>4488.7749999999996</v>
      </c>
      <c r="L41" s="15">
        <v>837.20399999999995</v>
      </c>
      <c r="M41" s="15">
        <v>5335.4179999999997</v>
      </c>
    </row>
    <row r="42" spans="1:13" x14ac:dyDescent="0.25">
      <c r="A42" s="27" t="s">
        <v>17</v>
      </c>
      <c r="B42" s="20">
        <v>1027.068</v>
      </c>
      <c r="C42" s="20">
        <v>0.182</v>
      </c>
      <c r="D42" s="20">
        <v>0</v>
      </c>
      <c r="E42" s="20">
        <v>2433.8139999999999</v>
      </c>
      <c r="F42" s="20">
        <v>350.77</v>
      </c>
      <c r="G42" s="20">
        <v>3811.8339999999998</v>
      </c>
      <c r="H42" s="37">
        <v>0</v>
      </c>
      <c r="I42" s="20">
        <v>60.344999999999999</v>
      </c>
      <c r="J42" s="20">
        <v>0</v>
      </c>
      <c r="K42" s="20">
        <v>11405.84</v>
      </c>
      <c r="L42" s="20">
        <v>1528.4369999999999</v>
      </c>
      <c r="M42" s="20">
        <v>12994.621999999999</v>
      </c>
    </row>
    <row r="43" spans="1:13" x14ac:dyDescent="0.25">
      <c r="A43" s="17" t="s">
        <v>18</v>
      </c>
      <c r="B43" s="17">
        <v>226.45400000000001</v>
      </c>
      <c r="C43" s="17">
        <v>0.36099999999999999</v>
      </c>
      <c r="D43" s="17">
        <v>0</v>
      </c>
      <c r="E43" s="17">
        <v>720.95</v>
      </c>
      <c r="F43" s="17">
        <v>333.69299999999998</v>
      </c>
      <c r="G43" s="17">
        <v>1281.4580000000001</v>
      </c>
      <c r="H43" s="89">
        <v>0</v>
      </c>
      <c r="I43" s="17">
        <v>10.23</v>
      </c>
      <c r="J43" s="17">
        <v>0</v>
      </c>
      <c r="K43" s="17">
        <v>4112.4709999999995</v>
      </c>
      <c r="L43" s="17">
        <v>801.33299999999997</v>
      </c>
      <c r="M43" s="17">
        <v>4924.0330000000004</v>
      </c>
    </row>
    <row r="44" spans="1:13" ht="15.75" thickBot="1" x14ac:dyDescent="0.3">
      <c r="A44" s="90" t="s">
        <v>3</v>
      </c>
      <c r="B44" s="90">
        <v>252.65100000000001</v>
      </c>
      <c r="C44" s="90">
        <v>0</v>
      </c>
      <c r="D44" s="90">
        <v>0</v>
      </c>
      <c r="E44" s="90">
        <v>1597.4690000000001</v>
      </c>
      <c r="F44" s="90">
        <v>115.581</v>
      </c>
      <c r="G44" s="90">
        <v>1965.701</v>
      </c>
      <c r="H44" s="91">
        <v>0</v>
      </c>
      <c r="I44" s="90">
        <v>19.739000000000001</v>
      </c>
      <c r="J44" s="90">
        <v>0</v>
      </c>
      <c r="K44" s="90">
        <v>3513.5880000000002</v>
      </c>
      <c r="L44" s="90">
        <v>636.08799999999997</v>
      </c>
      <c r="M44" s="90">
        <v>4169.4160000000002</v>
      </c>
    </row>
  </sheetData>
  <mergeCells count="2">
    <mergeCell ref="H3:M3"/>
    <mergeCell ref="B3:G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
  <sheetViews>
    <sheetView workbookViewId="0">
      <selection activeCell="A19" sqref="A1:A1048576"/>
    </sheetView>
  </sheetViews>
  <sheetFormatPr defaultRowHeight="16.5" x14ac:dyDescent="0.3"/>
  <cols>
    <col min="1" max="1" width="18.5703125" style="1" bestFit="1" customWidth="1"/>
    <col min="2" max="2" width="10.7109375" style="1" customWidth="1"/>
    <col min="3" max="3" width="10" style="1" customWidth="1"/>
    <col min="4" max="4" width="10.85546875" style="1" customWidth="1"/>
    <col min="5" max="5" width="8.7109375" style="1" bestFit="1" customWidth="1"/>
    <col min="6" max="6" width="9" style="1" bestFit="1" customWidth="1"/>
    <col min="7" max="7" width="10.7109375" style="1" customWidth="1"/>
    <col min="8" max="8" width="9" style="1" bestFit="1" customWidth="1"/>
    <col min="9" max="9" width="8.85546875" style="1" bestFit="1" customWidth="1"/>
    <col min="10" max="10" width="9.28515625" style="1" customWidth="1"/>
    <col min="11" max="11" width="10.85546875" style="1" customWidth="1"/>
    <col min="12" max="12" width="8.85546875" style="1" bestFit="1" customWidth="1"/>
    <col min="13" max="13" width="7" style="1" bestFit="1" customWidth="1"/>
    <col min="14" max="14" width="8.7109375" style="1" bestFit="1" customWidth="1"/>
    <col min="15" max="15" width="12.7109375" style="1" customWidth="1"/>
    <col min="16" max="17" width="9.140625" style="1"/>
    <col min="18" max="18" width="18.5703125" style="1" bestFit="1" customWidth="1"/>
    <col min="19" max="19" width="8.85546875" style="1" bestFit="1" customWidth="1"/>
    <col min="20" max="20" width="8.140625" style="1" bestFit="1" customWidth="1"/>
    <col min="21" max="21" width="9" style="1" bestFit="1" customWidth="1"/>
    <col min="22" max="22" width="5.85546875" style="1" bestFit="1" customWidth="1"/>
    <col min="23" max="23" width="9" style="1" bestFit="1" customWidth="1"/>
    <col min="24" max="24" width="9.140625" style="1"/>
    <col min="25" max="25" width="9" style="1" bestFit="1" customWidth="1"/>
    <col min="26" max="26" width="8.85546875" style="1" bestFit="1" customWidth="1"/>
    <col min="27" max="27" width="8.5703125" style="1" bestFit="1" customWidth="1"/>
    <col min="28" max="28" width="9.140625" style="1"/>
    <col min="29" max="29" width="8.85546875" style="1" bestFit="1" customWidth="1"/>
    <col min="30" max="31" width="7" style="1" bestFit="1" customWidth="1"/>
    <col min="32" max="16384" width="9.140625" style="1"/>
  </cols>
  <sheetData>
    <row r="1" spans="1:31" x14ac:dyDescent="0.3">
      <c r="A1" s="118" t="s">
        <v>355</v>
      </c>
      <c r="B1" s="118"/>
      <c r="C1" s="118"/>
      <c r="D1" s="118"/>
      <c r="E1" s="118"/>
      <c r="F1" s="118"/>
      <c r="G1" s="118"/>
      <c r="H1" s="118"/>
      <c r="I1" s="118"/>
      <c r="J1" s="118"/>
      <c r="K1" s="118"/>
      <c r="L1" s="118"/>
      <c r="M1" s="118"/>
      <c r="N1" s="118"/>
      <c r="O1" s="26"/>
      <c r="P1" s="26"/>
      <c r="Q1" s="26"/>
      <c r="R1" s="118" t="s">
        <v>356</v>
      </c>
      <c r="S1" s="118"/>
      <c r="T1" s="118"/>
      <c r="U1" s="118"/>
      <c r="V1" s="118"/>
      <c r="W1" s="118"/>
      <c r="X1" s="118"/>
      <c r="Y1" s="118"/>
      <c r="Z1" s="118"/>
      <c r="AA1" s="118"/>
      <c r="AB1" s="118"/>
      <c r="AC1" s="118"/>
      <c r="AD1" s="118"/>
      <c r="AE1" s="118"/>
    </row>
    <row r="2" spans="1:31" x14ac:dyDescent="0.3">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row>
    <row r="3" spans="1:31" ht="78" x14ac:dyDescent="0.3">
      <c r="A3" s="27" t="s">
        <v>42</v>
      </c>
      <c r="B3" s="27" t="s">
        <v>36</v>
      </c>
      <c r="C3" s="27" t="s">
        <v>37</v>
      </c>
      <c r="D3" s="27" t="s">
        <v>331</v>
      </c>
      <c r="E3" s="27" t="s">
        <v>38</v>
      </c>
      <c r="F3" s="27" t="s">
        <v>39</v>
      </c>
      <c r="G3" s="27" t="s">
        <v>332</v>
      </c>
      <c r="H3" s="27" t="s">
        <v>333</v>
      </c>
      <c r="I3" s="27" t="s">
        <v>334</v>
      </c>
      <c r="J3" s="27" t="s">
        <v>335</v>
      </c>
      <c r="K3" s="27" t="s">
        <v>336</v>
      </c>
      <c r="L3" s="27" t="s">
        <v>40</v>
      </c>
      <c r="M3" s="27" t="s">
        <v>337</v>
      </c>
      <c r="N3" s="27" t="s">
        <v>338</v>
      </c>
      <c r="O3" s="27" t="s">
        <v>340</v>
      </c>
      <c r="P3" s="26"/>
      <c r="Q3" s="26"/>
      <c r="R3" s="28" t="s">
        <v>42</v>
      </c>
      <c r="S3" s="28" t="s">
        <v>36</v>
      </c>
      <c r="T3" s="28" t="s">
        <v>37</v>
      </c>
      <c r="U3" s="28" t="s">
        <v>331</v>
      </c>
      <c r="V3" s="28" t="s">
        <v>38</v>
      </c>
      <c r="W3" s="28" t="s">
        <v>39</v>
      </c>
      <c r="X3" s="28" t="s">
        <v>332</v>
      </c>
      <c r="Y3" s="28" t="s">
        <v>333</v>
      </c>
      <c r="Z3" s="28" t="s">
        <v>334</v>
      </c>
      <c r="AA3" s="28" t="s">
        <v>335</v>
      </c>
      <c r="AB3" s="28" t="s">
        <v>336</v>
      </c>
      <c r="AC3" s="28" t="s">
        <v>40</v>
      </c>
      <c r="AD3" s="28" t="s">
        <v>337</v>
      </c>
      <c r="AE3" s="28" t="s">
        <v>338</v>
      </c>
    </row>
    <row r="4" spans="1:31" x14ac:dyDescent="0.3">
      <c r="A4" s="1" t="s">
        <v>46</v>
      </c>
      <c r="B4" s="1">
        <v>548.98900000000003</v>
      </c>
      <c r="C4" s="1">
        <v>549.52700000000004</v>
      </c>
      <c r="D4" s="1">
        <v>1102.904</v>
      </c>
      <c r="E4" s="1">
        <v>895.39599999999996</v>
      </c>
      <c r="F4" s="1">
        <v>86.896000000000001</v>
      </c>
      <c r="G4" s="1">
        <v>755.76199999999994</v>
      </c>
      <c r="H4" s="1">
        <v>351.846</v>
      </c>
      <c r="I4" s="1">
        <v>75.105999999999995</v>
      </c>
      <c r="J4" s="1">
        <v>188.21600000000001</v>
      </c>
      <c r="K4" s="1">
        <v>381.52199999999999</v>
      </c>
      <c r="L4" s="1">
        <v>156.77699999999999</v>
      </c>
      <c r="M4" s="1">
        <v>169.9970000000003</v>
      </c>
      <c r="N4" s="1">
        <v>5262.9380000000001</v>
      </c>
      <c r="O4" s="1">
        <v>63.661774542973717</v>
      </c>
      <c r="R4" s="1" t="s">
        <v>46</v>
      </c>
      <c r="S4" s="1">
        <f>B4/$N4*100</f>
        <v>10.4312268166564</v>
      </c>
      <c r="T4" s="1">
        <f t="shared" ref="T4:AE19" si="0">C4/$N4*100</f>
        <v>10.441449243749403</v>
      </c>
      <c r="U4" s="1">
        <f t="shared" si="0"/>
        <v>20.9560515438335</v>
      </c>
      <c r="V4" s="1">
        <f t="shared" si="0"/>
        <v>17.013234812950483</v>
      </c>
      <c r="W4" s="1">
        <f t="shared" si="0"/>
        <v>1.6510929826648157</v>
      </c>
      <c r="X4" s="1">
        <f t="shared" si="0"/>
        <v>14.360077964057336</v>
      </c>
      <c r="Y4" s="1">
        <f t="shared" si="0"/>
        <v>6.6853533140614614</v>
      </c>
      <c r="Z4" s="1">
        <f t="shared" si="0"/>
        <v>1.4270736231359744</v>
      </c>
      <c r="AA4" s="1">
        <f t="shared" si="0"/>
        <v>3.5762534158677153</v>
      </c>
      <c r="AB4" s="1">
        <f t="shared" si="0"/>
        <v>7.2492208724480509</v>
      </c>
      <c r="AC4" s="1">
        <f t="shared" si="0"/>
        <v>2.9788874579179914</v>
      </c>
      <c r="AD4" s="1">
        <f t="shared" si="0"/>
        <v>3.2300779526568677</v>
      </c>
      <c r="AE4" s="1">
        <f t="shared" si="0"/>
        <v>100</v>
      </c>
    </row>
    <row r="5" spans="1:31" x14ac:dyDescent="0.3">
      <c r="A5" s="1" t="s">
        <v>45</v>
      </c>
      <c r="B5" s="1">
        <v>6.6000000000000003E-2</v>
      </c>
      <c r="C5" s="1">
        <v>759.04499999999996</v>
      </c>
      <c r="D5" s="1">
        <v>13.57</v>
      </c>
      <c r="E5" s="1">
        <v>316.10899999999998</v>
      </c>
      <c r="F5" s="1">
        <v>2.5999999999999999E-2</v>
      </c>
      <c r="G5" s="1">
        <v>0.374</v>
      </c>
      <c r="H5" s="1">
        <v>0.88700000000000001</v>
      </c>
      <c r="I5" s="1">
        <v>13.997</v>
      </c>
      <c r="J5" s="1">
        <v>9.5000000000000001E-2</v>
      </c>
      <c r="K5" s="1">
        <v>2.2069999999999999</v>
      </c>
      <c r="L5" s="1">
        <v>0.57699999999999996</v>
      </c>
      <c r="M5" s="1">
        <v>0.13699999999971624</v>
      </c>
      <c r="N5" s="1">
        <v>1107.0899999999999</v>
      </c>
      <c r="O5" s="1">
        <v>13.391629158234576</v>
      </c>
      <c r="R5" s="1" t="s">
        <v>45</v>
      </c>
      <c r="S5" s="1">
        <f t="shared" ref="S5:S25" si="1">B5/$N5*100</f>
        <v>5.9615749397068001E-3</v>
      </c>
      <c r="T5" s="1">
        <f t="shared" si="0"/>
        <v>68.562176516814361</v>
      </c>
      <c r="U5" s="1">
        <f t="shared" si="0"/>
        <v>1.2257359383609283</v>
      </c>
      <c r="V5" s="1">
        <f t="shared" si="0"/>
        <v>28.553143827511768</v>
      </c>
      <c r="W5" s="1">
        <f t="shared" si="0"/>
        <v>2.3484992186723753E-3</v>
      </c>
      <c r="X5" s="1">
        <f t="shared" si="0"/>
        <v>3.3782257991671866E-2</v>
      </c>
      <c r="Y5" s="1">
        <f t="shared" si="0"/>
        <v>8.0119954113938352E-2</v>
      </c>
      <c r="Z5" s="1">
        <f t="shared" si="0"/>
        <v>1.2643055216829708</v>
      </c>
      <c r="AA5" s="1">
        <f t="shared" si="0"/>
        <v>8.5810548374567561E-3</v>
      </c>
      <c r="AB5" s="1">
        <f t="shared" si="0"/>
        <v>0.19935145290807432</v>
      </c>
      <c r="AC5" s="1">
        <f t="shared" si="0"/>
        <v>5.2118617275921555E-2</v>
      </c>
      <c r="AD5" s="1">
        <f t="shared" si="0"/>
        <v>1.237478434451727E-2</v>
      </c>
      <c r="AE5" s="1">
        <f t="shared" si="0"/>
        <v>100</v>
      </c>
    </row>
    <row r="6" spans="1:31" x14ac:dyDescent="0.3">
      <c r="A6" s="1" t="s">
        <v>353</v>
      </c>
      <c r="B6" s="1">
        <v>20.189</v>
      </c>
      <c r="C6" s="1">
        <v>0</v>
      </c>
      <c r="D6" s="1">
        <v>10.537000000000001</v>
      </c>
      <c r="E6" s="1">
        <v>0</v>
      </c>
      <c r="F6" s="1">
        <v>0</v>
      </c>
      <c r="G6" s="1">
        <v>0.70699999999999996</v>
      </c>
      <c r="H6" s="1">
        <v>0</v>
      </c>
      <c r="I6" s="1">
        <v>0</v>
      </c>
      <c r="J6" s="1">
        <v>0.23100000000000001</v>
      </c>
      <c r="K6" s="1">
        <v>0</v>
      </c>
      <c r="L6" s="1">
        <v>2.6269999999999998</v>
      </c>
      <c r="M6" s="1">
        <v>4.9999999999954525E-3</v>
      </c>
      <c r="N6" s="1">
        <v>34.295999999999999</v>
      </c>
      <c r="O6" s="1">
        <v>0.41485273429514591</v>
      </c>
      <c r="R6" s="1" t="s">
        <v>353</v>
      </c>
      <c r="S6" s="1">
        <f t="shared" si="1"/>
        <v>58.866923256356429</v>
      </c>
      <c r="T6" s="1">
        <f t="shared" si="0"/>
        <v>0</v>
      </c>
      <c r="U6" s="1">
        <f t="shared" si="0"/>
        <v>30.723699556799627</v>
      </c>
      <c r="V6" s="1">
        <f t="shared" si="0"/>
        <v>0</v>
      </c>
      <c r="W6" s="1">
        <f t="shared" si="0"/>
        <v>0</v>
      </c>
      <c r="X6" s="1">
        <f t="shared" si="0"/>
        <v>2.0614648938651734</v>
      </c>
      <c r="Y6" s="1">
        <f t="shared" si="0"/>
        <v>0</v>
      </c>
      <c r="Z6" s="1">
        <f t="shared" si="0"/>
        <v>0</v>
      </c>
      <c r="AA6" s="1">
        <f t="shared" si="0"/>
        <v>0.67354793561931425</v>
      </c>
      <c r="AB6" s="1">
        <f t="shared" si="0"/>
        <v>0</v>
      </c>
      <c r="AC6" s="1">
        <f t="shared" si="0"/>
        <v>7.6597853977140185</v>
      </c>
      <c r="AD6" s="1">
        <f t="shared" si="0"/>
        <v>1.4578959645426444E-2</v>
      </c>
      <c r="AE6" s="1">
        <f t="shared" si="0"/>
        <v>100</v>
      </c>
    </row>
    <row r="7" spans="1:31" x14ac:dyDescent="0.3">
      <c r="A7" s="1" t="s">
        <v>44</v>
      </c>
      <c r="B7" s="1">
        <v>0</v>
      </c>
      <c r="C7" s="1">
        <v>0</v>
      </c>
      <c r="D7" s="1">
        <v>6.0000000000000001E-3</v>
      </c>
      <c r="E7" s="1">
        <v>0</v>
      </c>
      <c r="F7" s="1">
        <v>2E-3</v>
      </c>
      <c r="G7" s="1">
        <v>0</v>
      </c>
      <c r="H7" s="1">
        <v>2.9000000000000001E-2</v>
      </c>
      <c r="I7" s="1">
        <v>0</v>
      </c>
      <c r="J7" s="1">
        <v>1.2030000000000001</v>
      </c>
      <c r="K7" s="1">
        <v>1.4999999999999999E-2</v>
      </c>
      <c r="L7" s="1">
        <v>0</v>
      </c>
      <c r="M7" s="1">
        <v>2.0000000000000018E-3</v>
      </c>
      <c r="N7" s="1">
        <v>1.2569999999999999</v>
      </c>
      <c r="O7" s="1">
        <v>1.5204976878032374E-2</v>
      </c>
      <c r="R7" s="1" t="s">
        <v>44</v>
      </c>
      <c r="S7" s="1">
        <f t="shared" si="1"/>
        <v>0</v>
      </c>
      <c r="T7" s="1">
        <f t="shared" si="0"/>
        <v>0</v>
      </c>
      <c r="U7" s="1">
        <f t="shared" si="0"/>
        <v>0.47732696897374705</v>
      </c>
      <c r="V7" s="1">
        <f t="shared" si="0"/>
        <v>0</v>
      </c>
      <c r="W7" s="1">
        <f t="shared" si="0"/>
        <v>0.15910898965791567</v>
      </c>
      <c r="X7" s="1">
        <f t="shared" si="0"/>
        <v>0</v>
      </c>
      <c r="Y7" s="1">
        <f t="shared" si="0"/>
        <v>2.3070803500397776</v>
      </c>
      <c r="Z7" s="1">
        <f t="shared" si="0"/>
        <v>0</v>
      </c>
      <c r="AA7" s="1">
        <f t="shared" si="0"/>
        <v>95.704057279236281</v>
      </c>
      <c r="AB7" s="1">
        <f t="shared" si="0"/>
        <v>1.1933174224343677</v>
      </c>
      <c r="AC7" s="1">
        <f t="shared" si="0"/>
        <v>0</v>
      </c>
      <c r="AD7" s="1">
        <f t="shared" si="0"/>
        <v>0.15910898965791584</v>
      </c>
      <c r="AE7" s="1">
        <f t="shared" si="0"/>
        <v>100</v>
      </c>
    </row>
    <row r="8" spans="1:31" x14ac:dyDescent="0.3">
      <c r="A8" s="29" t="s">
        <v>43</v>
      </c>
      <c r="B8" s="29">
        <v>569.245</v>
      </c>
      <c r="C8" s="29">
        <v>1308.5719999999999</v>
      </c>
      <c r="D8" s="29">
        <v>1127.019</v>
      </c>
      <c r="E8" s="29">
        <v>1211.5050000000001</v>
      </c>
      <c r="F8" s="29">
        <v>86.924000000000007</v>
      </c>
      <c r="G8" s="29">
        <v>756.84299999999996</v>
      </c>
      <c r="H8" s="29">
        <v>352.76299999999998</v>
      </c>
      <c r="I8" s="29">
        <v>89.102999999999994</v>
      </c>
      <c r="J8" s="29">
        <v>189.744</v>
      </c>
      <c r="K8" s="29">
        <v>383.745</v>
      </c>
      <c r="L8" s="29">
        <v>159.982</v>
      </c>
      <c r="M8" s="29">
        <v>170.13600000000042</v>
      </c>
      <c r="N8" s="29">
        <v>6405.5810000000001</v>
      </c>
      <c r="O8" s="29">
        <v>77.483461412381473</v>
      </c>
      <c r="R8" s="29" t="s">
        <v>43</v>
      </c>
      <c r="S8" s="29">
        <f t="shared" si="1"/>
        <v>8.8867036417149361</v>
      </c>
      <c r="T8" s="29">
        <f t="shared" si="0"/>
        <v>20.428623102260353</v>
      </c>
      <c r="U8" s="29">
        <f t="shared" si="0"/>
        <v>17.594329070227978</v>
      </c>
      <c r="V8" s="29">
        <f t="shared" si="0"/>
        <v>18.913272660200537</v>
      </c>
      <c r="W8" s="29">
        <f t="shared" si="0"/>
        <v>1.3570041499748422</v>
      </c>
      <c r="X8" s="29">
        <f t="shared" si="0"/>
        <v>11.815368504433867</v>
      </c>
      <c r="Y8" s="29">
        <f t="shared" si="0"/>
        <v>5.5071194947031339</v>
      </c>
      <c r="Z8" s="29">
        <f t="shared" si="0"/>
        <v>1.3910213609038742</v>
      </c>
      <c r="AA8" s="29">
        <f t="shared" si="0"/>
        <v>2.9621668978973181</v>
      </c>
      <c r="AB8" s="29">
        <f t="shared" si="0"/>
        <v>5.9907914676279947</v>
      </c>
      <c r="AC8" s="29">
        <f t="shared" si="0"/>
        <v>2.4975408163599835</v>
      </c>
      <c r="AD8" s="29">
        <f t="shared" si="0"/>
        <v>2.656058833695186</v>
      </c>
      <c r="AE8" s="29">
        <f t="shared" si="0"/>
        <v>100</v>
      </c>
    </row>
    <row r="9" spans="1:31" x14ac:dyDescent="0.3">
      <c r="A9" s="1" t="s">
        <v>48</v>
      </c>
      <c r="B9" s="1">
        <v>0</v>
      </c>
      <c r="C9" s="1">
        <v>0</v>
      </c>
      <c r="D9" s="1">
        <v>0.32500000000000001</v>
      </c>
      <c r="E9" s="1">
        <v>167.83099999999999</v>
      </c>
      <c r="F9" s="1">
        <v>0</v>
      </c>
      <c r="G9" s="1">
        <v>0</v>
      </c>
      <c r="H9" s="1">
        <v>2.8889999999999998</v>
      </c>
      <c r="I9" s="1">
        <v>0</v>
      </c>
      <c r="J9" s="1">
        <v>0</v>
      </c>
      <c r="K9" s="1">
        <v>1.056</v>
      </c>
      <c r="L9" s="1">
        <v>0</v>
      </c>
      <c r="M9" s="1">
        <v>0</v>
      </c>
      <c r="N9" s="1">
        <v>172.101</v>
      </c>
      <c r="O9" s="1">
        <v>2.0817754380956641</v>
      </c>
      <c r="R9" s="1" t="s">
        <v>48</v>
      </c>
      <c r="S9" s="1">
        <f t="shared" si="1"/>
        <v>0</v>
      </c>
      <c r="T9" s="1">
        <f t="shared" si="0"/>
        <v>0</v>
      </c>
      <c r="U9" s="1">
        <f t="shared" si="0"/>
        <v>0.18884259824173016</v>
      </c>
      <c r="V9" s="1">
        <f t="shared" si="0"/>
        <v>97.518898786177871</v>
      </c>
      <c r="W9" s="1">
        <f t="shared" si="0"/>
        <v>0</v>
      </c>
      <c r="X9" s="1">
        <f t="shared" si="0"/>
        <v>0</v>
      </c>
      <c r="Y9" s="1">
        <f t="shared" si="0"/>
        <v>1.6786654348318719</v>
      </c>
      <c r="Z9" s="1">
        <f t="shared" si="0"/>
        <v>0</v>
      </c>
      <c r="AA9" s="1">
        <f t="shared" si="0"/>
        <v>0</v>
      </c>
      <c r="AB9" s="1">
        <f t="shared" si="0"/>
        <v>0.61359318074851399</v>
      </c>
      <c r="AC9" s="1">
        <f t="shared" si="0"/>
        <v>0</v>
      </c>
      <c r="AD9" s="1">
        <f t="shared" si="0"/>
        <v>0</v>
      </c>
      <c r="AE9" s="1">
        <f t="shared" si="0"/>
        <v>100</v>
      </c>
    </row>
    <row r="10" spans="1:31" x14ac:dyDescent="0.3">
      <c r="A10" s="29" t="s">
        <v>346</v>
      </c>
      <c r="B10" s="29">
        <v>1.4279999999999973</v>
      </c>
      <c r="C10" s="29">
        <v>0</v>
      </c>
      <c r="D10" s="29">
        <v>24.182000000000016</v>
      </c>
      <c r="E10" s="29">
        <v>0.2660000000000764</v>
      </c>
      <c r="F10" s="29">
        <v>0.625</v>
      </c>
      <c r="G10" s="29">
        <v>6.34800000000007</v>
      </c>
      <c r="H10" s="29">
        <v>32.254999999999995</v>
      </c>
      <c r="I10" s="29">
        <v>0</v>
      </c>
      <c r="J10" s="29">
        <v>1.8259999999999934</v>
      </c>
      <c r="K10" s="29">
        <v>0.43200000000001637</v>
      </c>
      <c r="L10" s="29">
        <v>5.0459999999999923</v>
      </c>
      <c r="M10" s="29">
        <v>7.6300000000001091</v>
      </c>
      <c r="N10" s="29">
        <v>80.038000000000466</v>
      </c>
      <c r="O10" s="29">
        <f t="shared" ref="O10" si="2">O11-O9-O8</f>
        <v>0.96815906075094915</v>
      </c>
      <c r="R10" s="29" t="s">
        <v>346</v>
      </c>
      <c r="S10" s="29">
        <f t="shared" si="1"/>
        <v>1.7841525275494003</v>
      </c>
      <c r="T10" s="29">
        <f t="shared" si="0"/>
        <v>0</v>
      </c>
      <c r="U10" s="29">
        <f t="shared" si="0"/>
        <v>30.213148754341535</v>
      </c>
      <c r="V10" s="29">
        <f t="shared" si="0"/>
        <v>0.3323421374847883</v>
      </c>
      <c r="W10" s="29">
        <f t="shared" si="0"/>
        <v>0.78087908243583837</v>
      </c>
      <c r="X10" s="29">
        <f t="shared" si="0"/>
        <v>7.9312326644844111</v>
      </c>
      <c r="Y10" s="29">
        <f t="shared" si="0"/>
        <v>40.299607686348743</v>
      </c>
      <c r="Z10" s="29">
        <f t="shared" si="0"/>
        <v>0</v>
      </c>
      <c r="AA10" s="29">
        <f t="shared" si="0"/>
        <v>2.2814163272445374</v>
      </c>
      <c r="AB10" s="29">
        <f t="shared" si="0"/>
        <v>0.53974362177967206</v>
      </c>
      <c r="AC10" s="29">
        <f t="shared" si="0"/>
        <v>6.3045053599539758</v>
      </c>
      <c r="AD10" s="29">
        <f t="shared" si="0"/>
        <v>9.5329718383768522</v>
      </c>
      <c r="AE10" s="29">
        <f t="shared" si="0"/>
        <v>100</v>
      </c>
    </row>
    <row r="11" spans="1:31" x14ac:dyDescent="0.3">
      <c r="A11" s="29" t="s">
        <v>47</v>
      </c>
      <c r="B11" s="29">
        <v>570.673</v>
      </c>
      <c r="C11" s="29">
        <v>1308.5719999999999</v>
      </c>
      <c r="D11" s="29">
        <v>1151.5260000000001</v>
      </c>
      <c r="E11" s="29">
        <v>1379.6020000000001</v>
      </c>
      <c r="F11" s="29">
        <v>87.549000000000007</v>
      </c>
      <c r="G11" s="29">
        <v>763.19100000000003</v>
      </c>
      <c r="H11" s="29">
        <v>387.90699999999998</v>
      </c>
      <c r="I11" s="29">
        <v>89.102999999999994</v>
      </c>
      <c r="J11" s="29">
        <v>191.57</v>
      </c>
      <c r="K11" s="29">
        <v>385.233</v>
      </c>
      <c r="L11" s="29">
        <v>165.02799999999999</v>
      </c>
      <c r="M11" s="29">
        <v>177.76600000000053</v>
      </c>
      <c r="N11" s="29">
        <v>6657.72</v>
      </c>
      <c r="O11" s="29">
        <v>80.533395911228084</v>
      </c>
      <c r="R11" s="29" t="s">
        <v>47</v>
      </c>
      <c r="S11" s="29">
        <f t="shared" si="1"/>
        <v>8.5715980846295725</v>
      </c>
      <c r="T11" s="29">
        <f t="shared" si="0"/>
        <v>19.654956952229892</v>
      </c>
      <c r="U11" s="29">
        <f t="shared" si="0"/>
        <v>17.296101368035906</v>
      </c>
      <c r="V11" s="29">
        <f t="shared" si="0"/>
        <v>20.721838707545526</v>
      </c>
      <c r="W11" s="29">
        <f t="shared" si="0"/>
        <v>1.3149997296371732</v>
      </c>
      <c r="X11" s="29">
        <f t="shared" si="0"/>
        <v>11.463248679728196</v>
      </c>
      <c r="Y11" s="29">
        <f t="shared" si="0"/>
        <v>5.8264240610899822</v>
      </c>
      <c r="Z11" s="29">
        <f t="shared" si="0"/>
        <v>1.3383410536940574</v>
      </c>
      <c r="AA11" s="29">
        <f t="shared" si="0"/>
        <v>2.8774114862144997</v>
      </c>
      <c r="AB11" s="29">
        <f t="shared" si="0"/>
        <v>5.7862601611362443</v>
      </c>
      <c r="AC11" s="29">
        <f t="shared" si="0"/>
        <v>2.4787464777731714</v>
      </c>
      <c r="AD11" s="29">
        <f t="shared" si="0"/>
        <v>2.6700732382857875</v>
      </c>
      <c r="AE11" s="29">
        <f t="shared" si="0"/>
        <v>100</v>
      </c>
    </row>
    <row r="12" spans="1:31" x14ac:dyDescent="0.3">
      <c r="A12" s="29" t="s">
        <v>347</v>
      </c>
      <c r="B12" s="29">
        <v>1.1369999999999436</v>
      </c>
      <c r="C12" s="29">
        <v>0</v>
      </c>
      <c r="D12" s="29">
        <v>0.15999999999985448</v>
      </c>
      <c r="E12" s="29">
        <v>0</v>
      </c>
      <c r="F12" s="29">
        <v>9.0000000000003411E-3</v>
      </c>
      <c r="G12" s="29">
        <v>3.8439999999999372</v>
      </c>
      <c r="H12" s="29">
        <v>2.0000000000095497E-3</v>
      </c>
      <c r="I12" s="29">
        <v>0</v>
      </c>
      <c r="J12" s="29">
        <v>9.200000000001296E-2</v>
      </c>
      <c r="K12" s="29">
        <v>0</v>
      </c>
      <c r="L12" s="29">
        <v>3.0000000000143245E-3</v>
      </c>
      <c r="M12" s="29">
        <v>1.4999999999417923E-2</v>
      </c>
      <c r="N12" s="29">
        <v>5.2619999999997162</v>
      </c>
      <c r="O12" s="29">
        <f t="shared" ref="O12" si="3">O13-O11</f>
        <v>6.3650428267479242E-2</v>
      </c>
      <c r="R12" s="29" t="s">
        <v>347</v>
      </c>
      <c r="S12" s="29">
        <f t="shared" si="1"/>
        <v>21.607753705815373</v>
      </c>
      <c r="T12" s="29">
        <f t="shared" si="0"/>
        <v>0</v>
      </c>
      <c r="U12" s="29">
        <f t="shared" si="0"/>
        <v>3.0406689471657753</v>
      </c>
      <c r="V12" s="29">
        <f t="shared" si="0"/>
        <v>0</v>
      </c>
      <c r="W12" s="29">
        <f t="shared" si="0"/>
        <v>0.1710376282782369</v>
      </c>
      <c r="X12" s="29">
        <f t="shared" si="0"/>
        <v>73.052071455722995</v>
      </c>
      <c r="Y12" s="29">
        <f t="shared" si="0"/>
        <v>3.8008361839788243E-2</v>
      </c>
      <c r="Z12" s="29">
        <f t="shared" si="0"/>
        <v>0</v>
      </c>
      <c r="AA12" s="29">
        <f t="shared" si="0"/>
        <v>1.7483846446221574</v>
      </c>
      <c r="AB12" s="29">
        <f t="shared" si="0"/>
        <v>0</v>
      </c>
      <c r="AC12" s="29">
        <f t="shared" si="0"/>
        <v>5.7012542759682372E-2</v>
      </c>
      <c r="AD12" s="29">
        <f t="shared" si="0"/>
        <v>0.2850627137859888</v>
      </c>
      <c r="AE12" s="29">
        <f t="shared" si="0"/>
        <v>100</v>
      </c>
    </row>
    <row r="13" spans="1:31" x14ac:dyDescent="0.3">
      <c r="A13" s="29" t="s">
        <v>348</v>
      </c>
      <c r="B13" s="29">
        <v>571.80999999999995</v>
      </c>
      <c r="C13" s="29">
        <v>1308.5719999999999</v>
      </c>
      <c r="D13" s="29">
        <v>1151.6859999999999</v>
      </c>
      <c r="E13" s="29">
        <v>1379.6020000000001</v>
      </c>
      <c r="F13" s="29">
        <v>87.558000000000007</v>
      </c>
      <c r="G13" s="29">
        <v>767.03499999999997</v>
      </c>
      <c r="H13" s="29">
        <v>387.90899999999999</v>
      </c>
      <c r="I13" s="29">
        <v>89.102999999999994</v>
      </c>
      <c r="J13" s="29">
        <v>191.66200000000001</v>
      </c>
      <c r="K13" s="29">
        <v>385.233</v>
      </c>
      <c r="L13" s="29">
        <v>165.03100000000001</v>
      </c>
      <c r="M13" s="29">
        <v>177.78099999999995</v>
      </c>
      <c r="N13" s="29">
        <v>6662.982</v>
      </c>
      <c r="O13" s="29">
        <v>80.597046339495563</v>
      </c>
      <c r="R13" s="29" t="s">
        <v>348</v>
      </c>
      <c r="S13" s="29">
        <f t="shared" si="1"/>
        <v>8.5818932123784801</v>
      </c>
      <c r="T13" s="29">
        <f t="shared" si="0"/>
        <v>19.63943471556729</v>
      </c>
      <c r="U13" s="29">
        <f t="shared" si="0"/>
        <v>17.2848433329101</v>
      </c>
      <c r="V13" s="29">
        <f t="shared" si="0"/>
        <v>20.70547391543306</v>
      </c>
      <c r="W13" s="29">
        <f t="shared" si="0"/>
        <v>1.3140963010255768</v>
      </c>
      <c r="X13" s="29">
        <f t="shared" si="0"/>
        <v>11.511887620287732</v>
      </c>
      <c r="Y13" s="29">
        <f t="shared" si="0"/>
        <v>5.8218527380082969</v>
      </c>
      <c r="Z13" s="29">
        <f t="shared" si="0"/>
        <v>1.337284116931428</v>
      </c>
      <c r="AA13" s="29">
        <f t="shared" si="0"/>
        <v>2.8765198525224895</v>
      </c>
      <c r="AB13" s="29">
        <f t="shared" si="0"/>
        <v>5.7816905403616579</v>
      </c>
      <c r="AC13" s="29">
        <f t="shared" si="0"/>
        <v>2.4768339461220217</v>
      </c>
      <c r="AD13" s="29">
        <f t="shared" si="0"/>
        <v>2.6681897084518607</v>
      </c>
      <c r="AE13" s="29">
        <f t="shared" si="0"/>
        <v>100</v>
      </c>
    </row>
    <row r="14" spans="1:31" x14ac:dyDescent="0.3">
      <c r="A14" s="1" t="s">
        <v>54</v>
      </c>
      <c r="B14" s="1">
        <v>0.13700000000000001</v>
      </c>
      <c r="C14" s="1">
        <v>306.43099999999998</v>
      </c>
      <c r="D14" s="1">
        <v>1.2999999999999999E-2</v>
      </c>
      <c r="E14" s="1">
        <v>0</v>
      </c>
      <c r="F14" s="1">
        <v>0.01</v>
      </c>
      <c r="G14" s="1">
        <v>0.74199999999999999</v>
      </c>
      <c r="H14" s="1">
        <v>1.9E-2</v>
      </c>
      <c r="I14" s="1">
        <v>0</v>
      </c>
      <c r="J14" s="1">
        <v>0.14000000000000001</v>
      </c>
      <c r="K14" s="1">
        <v>0.59899999999999998</v>
      </c>
      <c r="L14" s="1">
        <v>4.0000000000000001E-3</v>
      </c>
      <c r="M14" s="1">
        <v>1.3230000000000359</v>
      </c>
      <c r="N14" s="1">
        <v>309.41800000000001</v>
      </c>
      <c r="O14" s="1">
        <v>3.7427951755346238</v>
      </c>
      <c r="R14" s="1" t="s">
        <v>54</v>
      </c>
      <c r="S14" s="1">
        <f t="shared" si="1"/>
        <v>4.4276674272343566E-2</v>
      </c>
      <c r="T14" s="1">
        <f t="shared" si="0"/>
        <v>99.034639225901515</v>
      </c>
      <c r="U14" s="1">
        <f t="shared" si="0"/>
        <v>4.2014362448209216E-3</v>
      </c>
      <c r="V14" s="1">
        <f t="shared" si="0"/>
        <v>0</v>
      </c>
      <c r="W14" s="1">
        <f t="shared" si="0"/>
        <v>3.2318740344776322E-3</v>
      </c>
      <c r="X14" s="1">
        <f t="shared" si="0"/>
        <v>0.23980505335824032</v>
      </c>
      <c r="Y14" s="1">
        <f t="shared" si="0"/>
        <v>6.1405606655075013E-3</v>
      </c>
      <c r="Z14" s="1">
        <f t="shared" si="0"/>
        <v>0</v>
      </c>
      <c r="AA14" s="1">
        <f t="shared" si="0"/>
        <v>4.5246236482686851E-2</v>
      </c>
      <c r="AB14" s="1">
        <f t="shared" si="0"/>
        <v>0.19358925466521015</v>
      </c>
      <c r="AC14" s="1">
        <f t="shared" si="0"/>
        <v>1.2927496137910529E-3</v>
      </c>
      <c r="AD14" s="1">
        <f t="shared" si="0"/>
        <v>0.42757693476140229</v>
      </c>
      <c r="AE14" s="1">
        <f t="shared" si="0"/>
        <v>100</v>
      </c>
    </row>
    <row r="15" spans="1:31" x14ac:dyDescent="0.3">
      <c r="A15" s="1" t="s">
        <v>51</v>
      </c>
      <c r="B15" s="1">
        <v>21.286000000000001</v>
      </c>
      <c r="C15" s="1">
        <v>0</v>
      </c>
      <c r="D15" s="1">
        <v>1.77</v>
      </c>
      <c r="E15" s="1">
        <v>4.0000000000000001E-3</v>
      </c>
      <c r="F15" s="1">
        <v>7.7119999999999997</v>
      </c>
      <c r="G15" s="1">
        <v>83.555000000000007</v>
      </c>
      <c r="H15" s="1">
        <v>21.27</v>
      </c>
      <c r="I15" s="1">
        <v>7.0000000000000001E-3</v>
      </c>
      <c r="J15" s="1">
        <v>28.434999999999999</v>
      </c>
      <c r="K15" s="1">
        <v>13.259</v>
      </c>
      <c r="L15" s="1">
        <v>6.1059999999999999</v>
      </c>
      <c r="M15" s="1">
        <v>13.412000000000006</v>
      </c>
      <c r="N15" s="1">
        <v>196.816</v>
      </c>
      <c r="O15" s="1">
        <v>2.3807340725750361</v>
      </c>
      <c r="R15" s="1" t="s">
        <v>51</v>
      </c>
      <c r="S15" s="1">
        <f t="shared" si="1"/>
        <v>10.815177627835135</v>
      </c>
      <c r="T15" s="1">
        <f t="shared" si="0"/>
        <v>0</v>
      </c>
      <c r="U15" s="1">
        <f t="shared" si="0"/>
        <v>0.89931712868872449</v>
      </c>
      <c r="V15" s="1">
        <f t="shared" si="0"/>
        <v>2.0323550930818634E-3</v>
      </c>
      <c r="W15" s="1">
        <f t="shared" si="0"/>
        <v>3.9183806194618325</v>
      </c>
      <c r="X15" s="1">
        <f t="shared" si="0"/>
        <v>42.45335745061378</v>
      </c>
      <c r="Y15" s="1">
        <f t="shared" si="0"/>
        <v>10.807048207462808</v>
      </c>
      <c r="Z15" s="1">
        <f t="shared" si="0"/>
        <v>3.5566214128932606E-3</v>
      </c>
      <c r="AA15" s="1">
        <f t="shared" si="0"/>
        <v>14.447504267945693</v>
      </c>
      <c r="AB15" s="1">
        <f t="shared" si="0"/>
        <v>6.7367490447931067</v>
      </c>
      <c r="AC15" s="1">
        <f t="shared" si="0"/>
        <v>3.1023900495894643</v>
      </c>
      <c r="AD15" s="1">
        <f t="shared" si="0"/>
        <v>6.8144866271034905</v>
      </c>
      <c r="AE15" s="1">
        <f t="shared" si="0"/>
        <v>100</v>
      </c>
    </row>
    <row r="16" spans="1:31" x14ac:dyDescent="0.3">
      <c r="A16" s="1" t="s">
        <v>52</v>
      </c>
      <c r="B16" s="1">
        <v>22.93</v>
      </c>
      <c r="C16" s="1">
        <v>36.783999999999999</v>
      </c>
      <c r="D16" s="1">
        <v>0.93700000000000006</v>
      </c>
      <c r="E16" s="1">
        <v>3.1110000000000002</v>
      </c>
      <c r="F16" s="1">
        <v>1.2999999999999999E-2</v>
      </c>
      <c r="G16" s="1">
        <v>13.087999999999999</v>
      </c>
      <c r="H16" s="1">
        <v>6.7009999999999996</v>
      </c>
      <c r="I16" s="1">
        <v>0</v>
      </c>
      <c r="J16" s="1">
        <v>3.9289999999999998</v>
      </c>
      <c r="K16" s="1">
        <v>5.5730000000000004</v>
      </c>
      <c r="L16" s="1">
        <v>5.8000000000000003E-2</v>
      </c>
      <c r="M16" s="1">
        <v>3.0170000000000243</v>
      </c>
      <c r="N16" s="1">
        <v>96.141000000000005</v>
      </c>
      <c r="O16" s="1">
        <v>1.1629448544398653</v>
      </c>
      <c r="R16" s="1" t="s">
        <v>52</v>
      </c>
      <c r="S16" s="1">
        <f t="shared" si="1"/>
        <v>23.850386411624591</v>
      </c>
      <c r="T16" s="1">
        <f t="shared" si="0"/>
        <v>38.260471599005626</v>
      </c>
      <c r="U16" s="1">
        <f t="shared" si="0"/>
        <v>0.97461020792377862</v>
      </c>
      <c r="V16" s="1">
        <f t="shared" si="0"/>
        <v>3.2358723125409559</v>
      </c>
      <c r="W16" s="1">
        <f t="shared" si="0"/>
        <v>1.3521806513350183E-2</v>
      </c>
      <c r="X16" s="1">
        <f t="shared" si="0"/>
        <v>13.613338742055936</v>
      </c>
      <c r="Y16" s="1">
        <f t="shared" si="0"/>
        <v>6.9699711881507369</v>
      </c>
      <c r="Z16" s="1">
        <f t="shared" si="0"/>
        <v>0</v>
      </c>
      <c r="AA16" s="1">
        <f t="shared" si="0"/>
        <v>4.0867059839194511</v>
      </c>
      <c r="AB16" s="1">
        <f t="shared" si="0"/>
        <v>5.7966944383769672</v>
      </c>
      <c r="AC16" s="1">
        <f t="shared" si="0"/>
        <v>6.0328059828793121E-2</v>
      </c>
      <c r="AD16" s="1">
        <f t="shared" si="0"/>
        <v>3.1380992500598328</v>
      </c>
      <c r="AE16" s="1">
        <f t="shared" si="0"/>
        <v>100</v>
      </c>
    </row>
    <row r="17" spans="1:31" x14ac:dyDescent="0.3">
      <c r="A17" s="29" t="s">
        <v>349</v>
      </c>
      <c r="B17" s="29">
        <v>13.580999999999996</v>
      </c>
      <c r="C17" s="29">
        <v>61.238</v>
      </c>
      <c r="D17" s="29">
        <v>6.599000000000002</v>
      </c>
      <c r="E17" s="29">
        <v>5.0649999999999995</v>
      </c>
      <c r="F17" s="29">
        <v>2.6140000000000008</v>
      </c>
      <c r="G17" s="29">
        <v>50.401000000000003</v>
      </c>
      <c r="H17" s="29">
        <v>2.0540000000000003</v>
      </c>
      <c r="I17" s="29">
        <v>0</v>
      </c>
      <c r="J17" s="29">
        <v>1.8440000000000016</v>
      </c>
      <c r="K17" s="29">
        <v>56.405000000000008</v>
      </c>
      <c r="L17" s="29">
        <v>0.58300000000000063</v>
      </c>
      <c r="M17" s="29">
        <v>5.6860000000001492</v>
      </c>
      <c r="N17" s="29">
        <v>206.07000000000005</v>
      </c>
      <c r="O17" s="29">
        <f t="shared" ref="O17" si="4">O18-O16-O15-O14</f>
        <v>2.4926727010788619</v>
      </c>
      <c r="R17" s="29" t="s">
        <v>349</v>
      </c>
      <c r="S17" s="29">
        <f t="shared" si="1"/>
        <v>6.5904789634590148</v>
      </c>
      <c r="T17" s="29">
        <f t="shared" si="0"/>
        <v>29.717086426942295</v>
      </c>
      <c r="U17" s="29">
        <f t="shared" si="0"/>
        <v>3.2023098946959774</v>
      </c>
      <c r="V17" s="29">
        <f t="shared" si="0"/>
        <v>2.4579026544378118</v>
      </c>
      <c r="W17" s="29">
        <f t="shared" si="0"/>
        <v>1.2685009948075898</v>
      </c>
      <c r="X17" s="29">
        <f t="shared" si="0"/>
        <v>24.458193817634779</v>
      </c>
      <c r="Y17" s="29">
        <f t="shared" si="0"/>
        <v>0.9967486776338137</v>
      </c>
      <c r="Z17" s="29">
        <f t="shared" si="0"/>
        <v>0</v>
      </c>
      <c r="AA17" s="29">
        <f t="shared" si="0"/>
        <v>0.89484155869364834</v>
      </c>
      <c r="AB17" s="29">
        <f t="shared" si="0"/>
        <v>27.37176687533362</v>
      </c>
      <c r="AC17" s="29">
        <f t="shared" si="0"/>
        <v>0.2829135730576991</v>
      </c>
      <c r="AD17" s="29">
        <f t="shared" si="0"/>
        <v>2.7592565633038033</v>
      </c>
      <c r="AE17" s="29">
        <f t="shared" si="0"/>
        <v>100</v>
      </c>
    </row>
    <row r="18" spans="1:31" x14ac:dyDescent="0.3">
      <c r="A18" s="29" t="s">
        <v>50</v>
      </c>
      <c r="B18" s="29">
        <v>57.933999999999997</v>
      </c>
      <c r="C18" s="29">
        <v>404.45299999999997</v>
      </c>
      <c r="D18" s="29">
        <v>9.3190000000000008</v>
      </c>
      <c r="E18" s="29">
        <v>8.18</v>
      </c>
      <c r="F18" s="29">
        <v>10.349</v>
      </c>
      <c r="G18" s="29">
        <v>147.786</v>
      </c>
      <c r="H18" s="29">
        <v>30.044</v>
      </c>
      <c r="I18" s="29">
        <v>7.0000000000000001E-3</v>
      </c>
      <c r="J18" s="29">
        <v>34.347999999999999</v>
      </c>
      <c r="K18" s="29">
        <v>75.835999999999999</v>
      </c>
      <c r="L18" s="29">
        <v>6.7510000000000003</v>
      </c>
      <c r="M18" s="29">
        <v>23.438000000000216</v>
      </c>
      <c r="N18" s="29">
        <v>808.44500000000005</v>
      </c>
      <c r="O18" s="29">
        <v>9.7791468036283877</v>
      </c>
      <c r="R18" s="29" t="s">
        <v>50</v>
      </c>
      <c r="S18" s="29">
        <f t="shared" si="1"/>
        <v>7.166102827032141</v>
      </c>
      <c r="T18" s="29">
        <f t="shared" si="0"/>
        <v>50.028511525211968</v>
      </c>
      <c r="U18" s="29">
        <f t="shared" si="0"/>
        <v>1.1527067394813499</v>
      </c>
      <c r="V18" s="29">
        <f t="shared" si="0"/>
        <v>1.0118189858308233</v>
      </c>
      <c r="W18" s="29">
        <f t="shared" si="0"/>
        <v>1.280111819604302</v>
      </c>
      <c r="X18" s="29">
        <f t="shared" si="0"/>
        <v>18.280278806845239</v>
      </c>
      <c r="Y18" s="29">
        <f t="shared" si="0"/>
        <v>3.716270123508711</v>
      </c>
      <c r="Z18" s="29">
        <f t="shared" si="0"/>
        <v>8.658597678258878E-4</v>
      </c>
      <c r="AA18" s="29">
        <f t="shared" si="0"/>
        <v>4.248650186469086</v>
      </c>
      <c r="AB18" s="29">
        <f t="shared" si="0"/>
        <v>9.3804773361205775</v>
      </c>
      <c r="AC18" s="29">
        <f t="shared" si="0"/>
        <v>0.83505989894179566</v>
      </c>
      <c r="AD18" s="29">
        <f t="shared" si="0"/>
        <v>2.8991458911861923</v>
      </c>
      <c r="AE18" s="29">
        <f t="shared" si="0"/>
        <v>100</v>
      </c>
    </row>
    <row r="19" spans="1:31" x14ac:dyDescent="0.3">
      <c r="A19" s="1" t="s">
        <v>57</v>
      </c>
      <c r="B19" s="1">
        <v>26.567</v>
      </c>
      <c r="C19" s="1">
        <v>0</v>
      </c>
      <c r="D19" s="1">
        <v>4.2949999999999999</v>
      </c>
      <c r="E19" s="1">
        <v>0.53800000000000003</v>
      </c>
      <c r="F19" s="1">
        <v>4.4999999999999998E-2</v>
      </c>
      <c r="G19" s="1">
        <v>36.625</v>
      </c>
      <c r="H19" s="1">
        <v>1.1850000000000001</v>
      </c>
      <c r="I19" s="1">
        <v>0</v>
      </c>
      <c r="J19" s="1">
        <v>1.5840000000000001</v>
      </c>
      <c r="K19" s="1">
        <v>8.5939999999999994</v>
      </c>
      <c r="L19" s="1">
        <v>1.8140000000000001</v>
      </c>
      <c r="M19" s="1">
        <v>2.9489999999999839</v>
      </c>
      <c r="N19" s="1">
        <v>84.195999999999998</v>
      </c>
      <c r="O19" s="1">
        <v>1.0184552372496529</v>
      </c>
      <c r="R19" s="1" t="s">
        <v>57</v>
      </c>
      <c r="S19" s="1">
        <f t="shared" si="1"/>
        <v>31.553755522827686</v>
      </c>
      <c r="T19" s="1">
        <f t="shared" si="0"/>
        <v>0</v>
      </c>
      <c r="U19" s="1">
        <f t="shared" si="0"/>
        <v>5.1011924556986079</v>
      </c>
      <c r="V19" s="1">
        <f t="shared" si="0"/>
        <v>0.63898522495130416</v>
      </c>
      <c r="W19" s="1">
        <f t="shared" si="0"/>
        <v>5.3446719559123945E-2</v>
      </c>
      <c r="X19" s="1">
        <f t="shared" si="0"/>
        <v>43.49969119673144</v>
      </c>
      <c r="Y19" s="1">
        <f t="shared" si="0"/>
        <v>1.4074302817235973</v>
      </c>
      <c r="Z19" s="1">
        <f t="shared" si="0"/>
        <v>0</v>
      </c>
      <c r="AA19" s="1">
        <f t="shared" si="0"/>
        <v>1.8813245284811633</v>
      </c>
      <c r="AB19" s="1">
        <f t="shared" si="0"/>
        <v>10.207135730913581</v>
      </c>
      <c r="AC19" s="1">
        <f t="shared" si="0"/>
        <v>2.1544966506722409</v>
      </c>
      <c r="AD19" s="1">
        <f t="shared" si="0"/>
        <v>3.5025416884412373</v>
      </c>
      <c r="AE19" s="1">
        <f t="shared" si="0"/>
        <v>100</v>
      </c>
    </row>
    <row r="20" spans="1:31" x14ac:dyDescent="0.3">
      <c r="A20" s="29" t="s">
        <v>350</v>
      </c>
      <c r="B20" s="29">
        <v>45.231000000000002</v>
      </c>
      <c r="C20" s="29">
        <v>0</v>
      </c>
      <c r="D20" s="29">
        <v>47.506999999999998</v>
      </c>
      <c r="E20" s="29">
        <v>1.8499999999999999</v>
      </c>
      <c r="F20" s="29">
        <v>1.74</v>
      </c>
      <c r="G20" s="29">
        <v>109.11500000000001</v>
      </c>
      <c r="H20" s="29">
        <v>14.641999999999999</v>
      </c>
      <c r="I20" s="29">
        <v>0</v>
      </c>
      <c r="J20" s="29">
        <v>0.70199999999999996</v>
      </c>
      <c r="K20" s="29">
        <v>12.485999999999999</v>
      </c>
      <c r="L20" s="29">
        <v>5.16</v>
      </c>
      <c r="M20" s="29">
        <v>5.7179999999999893</v>
      </c>
      <c r="N20" s="29">
        <v>244.15099999999998</v>
      </c>
      <c r="O20" s="29">
        <f t="shared" ref="O20" si="5">O21-O19</f>
        <v>2.9533097134037254</v>
      </c>
      <c r="R20" s="29" t="s">
        <v>350</v>
      </c>
      <c r="S20" s="29">
        <f t="shared" si="1"/>
        <v>18.525830326314455</v>
      </c>
      <c r="T20" s="29">
        <f t="shared" ref="T20:T25" si="6">C20/$N20*100</f>
        <v>0</v>
      </c>
      <c r="U20" s="29">
        <f t="shared" ref="U20:U25" si="7">D20/$N20*100</f>
        <v>19.458040311118939</v>
      </c>
      <c r="V20" s="29">
        <f t="shared" ref="V20:V25" si="8">E20/$N20*100</f>
        <v>0.75772779959942826</v>
      </c>
      <c r="W20" s="29">
        <f t="shared" ref="W20:W25" si="9">F20/$N20*100</f>
        <v>0.71267371421784065</v>
      </c>
      <c r="X20" s="29">
        <f t="shared" ref="X20:X25" si="10">G20/$N20*100</f>
        <v>44.691604785563037</v>
      </c>
      <c r="Y20" s="29">
        <f t="shared" ref="Y20:Y25" si="11">H20/$N20*100</f>
        <v>5.9971083468836905</v>
      </c>
      <c r="Z20" s="29">
        <f t="shared" ref="Z20:Z25" si="12">I20/$N20*100</f>
        <v>0</v>
      </c>
      <c r="AA20" s="29">
        <f t="shared" ref="AA20:AA25" si="13">J20/$N20*100</f>
        <v>0.2875269812534047</v>
      </c>
      <c r="AB20" s="29">
        <f t="shared" ref="AB20:AB25" si="14">K20/$N20*100</f>
        <v>5.1140482734045731</v>
      </c>
      <c r="AC20" s="29">
        <f t="shared" ref="AC20:AC25" si="15">L20/$N20*100</f>
        <v>2.1134461869908376</v>
      </c>
      <c r="AD20" s="29">
        <f t="shared" ref="AD20:AD25" si="16">M20/$N20*100</f>
        <v>2.3419932746537961</v>
      </c>
      <c r="AE20" s="29">
        <f t="shared" ref="AE20:AE25" si="17">N20/$N20*100</f>
        <v>100</v>
      </c>
    </row>
    <row r="21" spans="1:31" x14ac:dyDescent="0.3">
      <c r="A21" s="29" t="s">
        <v>55</v>
      </c>
      <c r="B21" s="29">
        <v>71.798000000000002</v>
      </c>
      <c r="C21" s="29">
        <v>0</v>
      </c>
      <c r="D21" s="29">
        <v>51.802</v>
      </c>
      <c r="E21" s="29">
        <v>2.3879999999999999</v>
      </c>
      <c r="F21" s="29">
        <v>1.7849999999999999</v>
      </c>
      <c r="G21" s="29">
        <v>145.74</v>
      </c>
      <c r="H21" s="29">
        <v>15.827</v>
      </c>
      <c r="I21" s="29">
        <v>0</v>
      </c>
      <c r="J21" s="29">
        <v>2.286</v>
      </c>
      <c r="K21" s="29">
        <v>21.08</v>
      </c>
      <c r="L21" s="29">
        <v>6.9740000000000002</v>
      </c>
      <c r="M21" s="29">
        <v>8.6669999999999732</v>
      </c>
      <c r="N21" s="29">
        <v>328.34699999999998</v>
      </c>
      <c r="O21" s="29">
        <v>3.9717649506533781</v>
      </c>
      <c r="R21" s="29" t="s">
        <v>55</v>
      </c>
      <c r="S21" s="29">
        <f t="shared" si="1"/>
        <v>21.86650098828374</v>
      </c>
      <c r="T21" s="29">
        <f t="shared" si="6"/>
        <v>0</v>
      </c>
      <c r="U21" s="29">
        <f t="shared" si="7"/>
        <v>15.776602192193016</v>
      </c>
      <c r="V21" s="29">
        <f t="shared" si="8"/>
        <v>0.72727937212765759</v>
      </c>
      <c r="W21" s="29">
        <f t="shared" si="9"/>
        <v>0.54363219398989482</v>
      </c>
      <c r="X21" s="29">
        <f t="shared" si="10"/>
        <v>44.3859697210573</v>
      </c>
      <c r="Y21" s="29">
        <f t="shared" si="11"/>
        <v>4.820205453377068</v>
      </c>
      <c r="Z21" s="29">
        <f t="shared" si="12"/>
        <v>0</v>
      </c>
      <c r="AA21" s="29">
        <f t="shared" si="13"/>
        <v>0.69621467532823511</v>
      </c>
      <c r="AB21" s="29">
        <f t="shared" si="14"/>
        <v>6.4200373385473295</v>
      </c>
      <c r="AC21" s="29">
        <f t="shared" si="15"/>
        <v>2.1239725046977744</v>
      </c>
      <c r="AD21" s="29">
        <f t="shared" si="16"/>
        <v>2.6395855603979856</v>
      </c>
      <c r="AE21" s="29">
        <f t="shared" si="17"/>
        <v>100</v>
      </c>
    </row>
    <row r="22" spans="1:31" x14ac:dyDescent="0.3">
      <c r="A22" s="1" t="s">
        <v>59</v>
      </c>
      <c r="B22" s="1">
        <v>0.92900000000000005</v>
      </c>
      <c r="C22" s="1">
        <v>252.65100000000001</v>
      </c>
      <c r="D22" s="1">
        <v>1E-3</v>
      </c>
      <c r="E22" s="1">
        <v>0</v>
      </c>
      <c r="F22" s="1">
        <v>4.2999999999999997E-2</v>
      </c>
      <c r="G22" s="1">
        <v>10.314</v>
      </c>
      <c r="H22" s="1">
        <v>0.20899999999999999</v>
      </c>
      <c r="I22" s="1">
        <v>0</v>
      </c>
      <c r="J22" s="1">
        <v>5.0000000000000001E-3</v>
      </c>
      <c r="K22" s="1">
        <v>1.4E-2</v>
      </c>
      <c r="L22" s="1">
        <v>1E-3</v>
      </c>
      <c r="M22" s="1">
        <v>0.38299999999998136</v>
      </c>
      <c r="N22" s="1">
        <v>264.55</v>
      </c>
      <c r="O22" s="1">
        <v>3.2000609650624225</v>
      </c>
      <c r="R22" s="1" t="s">
        <v>59</v>
      </c>
      <c r="S22" s="1">
        <f t="shared" si="1"/>
        <v>0.35116235116235117</v>
      </c>
      <c r="T22" s="1">
        <f t="shared" si="6"/>
        <v>95.502173502173505</v>
      </c>
      <c r="U22" s="1">
        <f t="shared" si="7"/>
        <v>3.7800037800037799E-4</v>
      </c>
      <c r="V22" s="1">
        <f t="shared" si="8"/>
        <v>0</v>
      </c>
      <c r="W22" s="1">
        <f t="shared" si="9"/>
        <v>1.6254016254016252E-2</v>
      </c>
      <c r="X22" s="1">
        <f t="shared" si="10"/>
        <v>3.8986958986958991</v>
      </c>
      <c r="Y22" s="1">
        <f t="shared" si="11"/>
        <v>7.9002079002079006E-2</v>
      </c>
      <c r="Z22" s="1">
        <f t="shared" si="12"/>
        <v>0</v>
      </c>
      <c r="AA22" s="1">
        <f t="shared" si="13"/>
        <v>1.8900018900018898E-3</v>
      </c>
      <c r="AB22" s="1">
        <f t="shared" si="14"/>
        <v>5.2920052920052921E-3</v>
      </c>
      <c r="AC22" s="1">
        <f t="shared" si="15"/>
        <v>3.7800037800037799E-4</v>
      </c>
      <c r="AD22" s="1">
        <f t="shared" si="16"/>
        <v>0.14477414477413772</v>
      </c>
      <c r="AE22" s="1">
        <f t="shared" si="17"/>
        <v>100</v>
      </c>
    </row>
    <row r="23" spans="1:31" x14ac:dyDescent="0.3">
      <c r="A23" s="1" t="s">
        <v>352</v>
      </c>
      <c r="B23" s="1">
        <v>3.137</v>
      </c>
      <c r="C23" s="1">
        <v>0</v>
      </c>
      <c r="D23" s="1">
        <v>2.6549999999999998</v>
      </c>
      <c r="E23" s="1">
        <v>0</v>
      </c>
      <c r="F23" s="1">
        <v>5.3999999999999999E-2</v>
      </c>
      <c r="G23" s="1">
        <v>11.786</v>
      </c>
      <c r="H23" s="1">
        <v>0.28499999999999998</v>
      </c>
      <c r="I23" s="1">
        <v>0.04</v>
      </c>
      <c r="J23" s="1">
        <v>0.14499999999999999</v>
      </c>
      <c r="K23" s="1">
        <v>62.238</v>
      </c>
      <c r="L23" s="1">
        <v>0.97799999999999998</v>
      </c>
      <c r="M23" s="1">
        <v>0.93999999999999773</v>
      </c>
      <c r="N23" s="1">
        <v>82.257999999999996</v>
      </c>
      <c r="O23" s="1">
        <v>0.995012719199035</v>
      </c>
      <c r="R23" s="1" t="s">
        <v>352</v>
      </c>
      <c r="S23" s="1">
        <f t="shared" si="1"/>
        <v>3.8136108342045762</v>
      </c>
      <c r="T23" s="1">
        <f t="shared" si="6"/>
        <v>0</v>
      </c>
      <c r="U23" s="1">
        <f t="shared" si="7"/>
        <v>3.2276495903134044</v>
      </c>
      <c r="V23" s="1">
        <f t="shared" si="8"/>
        <v>0</v>
      </c>
      <c r="W23" s="1">
        <f t="shared" si="9"/>
        <v>6.5647110311459075E-2</v>
      </c>
      <c r="X23" s="1">
        <f t="shared" si="10"/>
        <v>14.328089669089936</v>
      </c>
      <c r="Y23" s="1">
        <f t="shared" si="11"/>
        <v>0.34647085997714505</v>
      </c>
      <c r="Z23" s="1">
        <f t="shared" si="12"/>
        <v>4.8627489119599313E-2</v>
      </c>
      <c r="AA23" s="1">
        <f t="shared" si="13"/>
        <v>0.17627464805854751</v>
      </c>
      <c r="AB23" s="1">
        <f t="shared" si="14"/>
        <v>75.66194169564055</v>
      </c>
      <c r="AC23" s="1">
        <f t="shared" si="15"/>
        <v>1.1889421089742032</v>
      </c>
      <c r="AD23" s="1">
        <f t="shared" si="16"/>
        <v>1.1427459943105811</v>
      </c>
      <c r="AE23" s="1">
        <f t="shared" si="17"/>
        <v>100</v>
      </c>
    </row>
    <row r="24" spans="1:31" x14ac:dyDescent="0.3">
      <c r="A24" s="29" t="s">
        <v>351</v>
      </c>
      <c r="B24" s="29">
        <v>14.674000000000206</v>
      </c>
      <c r="C24" s="29">
        <v>2.5000000000090949E-2</v>
      </c>
      <c r="D24" s="29">
        <v>10.23900000000026</v>
      </c>
      <c r="E24" s="29">
        <v>0.22000000000002728</v>
      </c>
      <c r="F24" s="29">
        <v>0.23099999999998033</v>
      </c>
      <c r="G24" s="29">
        <v>63.418999999999755</v>
      </c>
      <c r="H24" s="29">
        <v>6.4959999999999809</v>
      </c>
      <c r="I24" s="29">
        <v>9.9999999999056399E-4</v>
      </c>
      <c r="J24" s="29">
        <v>0.8049999999999784</v>
      </c>
      <c r="K24" s="29">
        <v>12.738999999999976</v>
      </c>
      <c r="L24" s="29">
        <v>0.75</v>
      </c>
      <c r="M24" s="29">
        <v>10.848999999998966</v>
      </c>
      <c r="N24" s="29">
        <v>120.44800000000123</v>
      </c>
      <c r="O24" s="29">
        <f t="shared" ref="O24" si="18">O25-O23-O22-O21-O18-O13</f>
        <v>1.4569682219612048</v>
      </c>
      <c r="R24" s="29" t="s">
        <v>351</v>
      </c>
      <c r="S24" s="29">
        <f t="shared" si="1"/>
        <v>12.182850690754563</v>
      </c>
      <c r="T24" s="29">
        <f t="shared" si="6"/>
        <v>2.0755844845983907E-2</v>
      </c>
      <c r="U24" s="29">
        <f t="shared" si="7"/>
        <v>8.5007638150904583</v>
      </c>
      <c r="V24" s="29">
        <f t="shared" si="8"/>
        <v>0.18265143464401654</v>
      </c>
      <c r="W24" s="29">
        <f t="shared" si="9"/>
        <v>0.19178400637617724</v>
      </c>
      <c r="X24" s="29">
        <f t="shared" si="10"/>
        <v>52.652596971306373</v>
      </c>
      <c r="Y24" s="29">
        <f t="shared" si="11"/>
        <v>5.393198724760822</v>
      </c>
      <c r="Z24" s="29">
        <f t="shared" si="12"/>
        <v>8.3023379382850173E-4</v>
      </c>
      <c r="AA24" s="29">
        <f t="shared" si="13"/>
        <v>0.66833820403823241</v>
      </c>
      <c r="AB24" s="29">
        <f t="shared" si="14"/>
        <v>10.576348299681063</v>
      </c>
      <c r="AC24" s="29">
        <f t="shared" si="15"/>
        <v>0.62267534537725189</v>
      </c>
      <c r="AD24" s="29">
        <f t="shared" si="16"/>
        <v>9.0072064293295497</v>
      </c>
      <c r="AE24" s="29">
        <f t="shared" si="17"/>
        <v>100</v>
      </c>
    </row>
    <row r="25" spans="1:31" x14ac:dyDescent="0.3">
      <c r="A25" s="29" t="s">
        <v>354</v>
      </c>
      <c r="B25" s="29">
        <v>720.28200000000004</v>
      </c>
      <c r="C25" s="29">
        <v>1965.701</v>
      </c>
      <c r="D25" s="29">
        <v>1225.702</v>
      </c>
      <c r="E25" s="29">
        <v>1390.39</v>
      </c>
      <c r="F25" s="29">
        <v>100.02</v>
      </c>
      <c r="G25" s="29">
        <v>1146.08</v>
      </c>
      <c r="H25" s="29">
        <v>440.77</v>
      </c>
      <c r="I25" s="29">
        <v>89.150999999999996</v>
      </c>
      <c r="J25" s="29">
        <v>229.251</v>
      </c>
      <c r="K25" s="29">
        <v>557.14</v>
      </c>
      <c r="L25" s="29">
        <v>180.48500000000001</v>
      </c>
      <c r="M25" s="29">
        <v>222.05799999999908</v>
      </c>
      <c r="N25" s="29">
        <v>8267.0300000000007</v>
      </c>
      <c r="O25" s="29">
        <v>100</v>
      </c>
      <c r="R25" s="29" t="s">
        <v>354</v>
      </c>
      <c r="S25" s="29">
        <f t="shared" si="1"/>
        <v>8.7127057722059789</v>
      </c>
      <c r="T25" s="29">
        <f t="shared" si="6"/>
        <v>23.777596065334226</v>
      </c>
      <c r="U25" s="29">
        <f t="shared" si="7"/>
        <v>14.826388678884678</v>
      </c>
      <c r="V25" s="29">
        <f t="shared" si="8"/>
        <v>16.818494671000348</v>
      </c>
      <c r="W25" s="29">
        <f t="shared" si="9"/>
        <v>1.2098661792687335</v>
      </c>
      <c r="X25" s="29">
        <f t="shared" si="10"/>
        <v>13.863261655032094</v>
      </c>
      <c r="Y25" s="29">
        <f t="shared" si="11"/>
        <v>5.3316608261975578</v>
      </c>
      <c r="Z25" s="29">
        <f t="shared" si="12"/>
        <v>1.0783921190560575</v>
      </c>
      <c r="AA25" s="29">
        <f t="shared" si="13"/>
        <v>2.7730756994954655</v>
      </c>
      <c r="AB25" s="29">
        <f t="shared" si="14"/>
        <v>6.7393005710636098</v>
      </c>
      <c r="AC25" s="29">
        <f t="shared" si="15"/>
        <v>2.1831903355860569</v>
      </c>
      <c r="AD25" s="29">
        <f t="shared" si="16"/>
        <v>2.6860674268751787</v>
      </c>
      <c r="AE25" s="29">
        <f t="shared" si="17"/>
        <v>100</v>
      </c>
    </row>
  </sheetData>
  <sortState ref="Y40:AA51">
    <sortCondition descending="1" ref="Z40:Z51"/>
  </sortState>
  <mergeCells count="2">
    <mergeCell ref="A1:N1"/>
    <mergeCell ref="R1:AE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
  <sheetViews>
    <sheetView workbookViewId="0">
      <selection activeCell="A2" sqref="A1:A1048576"/>
    </sheetView>
  </sheetViews>
  <sheetFormatPr defaultRowHeight="13.5" x14ac:dyDescent="0.25"/>
  <cols>
    <col min="1" max="2" width="9.140625" style="7"/>
    <col min="3" max="3" width="15" style="7" bestFit="1" customWidth="1"/>
    <col min="4" max="4" width="10.140625" style="7" customWidth="1"/>
    <col min="5" max="5" width="8.85546875" style="7" bestFit="1" customWidth="1"/>
    <col min="6" max="6" width="9.140625" style="7"/>
    <col min="7" max="7" width="11.140625" style="7" customWidth="1"/>
    <col min="8" max="11" width="9.140625" style="7"/>
    <col min="12" max="12" width="10.5703125" style="7" customWidth="1"/>
    <col min="13" max="13" width="9.140625" style="7"/>
    <col min="14" max="14" width="13.42578125" style="7" bestFit="1" customWidth="1"/>
    <col min="15" max="15" width="12.140625" style="7" customWidth="1"/>
    <col min="16" max="21" width="9.140625" style="7"/>
    <col min="22" max="22" width="10.42578125" style="7" customWidth="1"/>
    <col min="23" max="24" width="9.140625" style="7"/>
    <col min="25" max="25" width="11.140625" style="7" customWidth="1"/>
    <col min="26" max="29" width="9.140625" style="7"/>
    <col min="30" max="30" width="11.42578125" style="7" customWidth="1"/>
    <col min="31" max="16384" width="9.140625" style="7"/>
  </cols>
  <sheetData>
    <row r="1" spans="1:32" ht="39" customHeight="1" x14ac:dyDescent="0.25">
      <c r="A1" s="114" t="s">
        <v>361</v>
      </c>
      <c r="B1" s="114"/>
      <c r="C1" s="114"/>
      <c r="D1" s="114"/>
      <c r="E1" s="114"/>
      <c r="F1" s="114"/>
      <c r="G1" s="114"/>
      <c r="H1" s="114"/>
      <c r="I1" s="114"/>
      <c r="J1" s="114"/>
      <c r="K1" s="114"/>
      <c r="L1" s="114"/>
      <c r="M1" s="114"/>
      <c r="N1" s="114"/>
      <c r="O1" s="114"/>
      <c r="P1" s="114"/>
      <c r="S1" s="10" t="s">
        <v>358</v>
      </c>
    </row>
    <row r="3" spans="1:32" ht="51.75" x14ac:dyDescent="0.25">
      <c r="A3" s="27" t="s">
        <v>42</v>
      </c>
      <c r="B3" s="105" t="s">
        <v>60</v>
      </c>
      <c r="C3" s="105" t="s">
        <v>341</v>
      </c>
      <c r="D3" s="105" t="s">
        <v>37</v>
      </c>
      <c r="E3" s="105" t="s">
        <v>62</v>
      </c>
      <c r="F3" s="105" t="s">
        <v>63</v>
      </c>
      <c r="G3" s="105" t="s">
        <v>332</v>
      </c>
      <c r="H3" s="105" t="s">
        <v>64</v>
      </c>
      <c r="I3" s="105" t="s">
        <v>342</v>
      </c>
      <c r="J3" s="105" t="s">
        <v>343</v>
      </c>
      <c r="K3" s="105" t="s">
        <v>357</v>
      </c>
      <c r="L3" s="105" t="s">
        <v>336</v>
      </c>
      <c r="M3" s="105" t="s">
        <v>337</v>
      </c>
      <c r="N3" s="105" t="s">
        <v>338</v>
      </c>
      <c r="O3" s="105" t="s">
        <v>340</v>
      </c>
      <c r="S3" s="27" t="s">
        <v>42</v>
      </c>
      <c r="T3" s="27" t="s">
        <v>60</v>
      </c>
      <c r="U3" s="27" t="s">
        <v>341</v>
      </c>
      <c r="V3" s="27" t="s">
        <v>37</v>
      </c>
      <c r="W3" s="27" t="s">
        <v>62</v>
      </c>
      <c r="X3" s="27" t="s">
        <v>63</v>
      </c>
      <c r="Y3" s="27" t="s">
        <v>332</v>
      </c>
      <c r="Z3" s="27" t="s">
        <v>64</v>
      </c>
      <c r="AA3" s="27" t="s">
        <v>342</v>
      </c>
      <c r="AB3" s="27" t="s">
        <v>343</v>
      </c>
      <c r="AC3" s="27" t="s">
        <v>357</v>
      </c>
      <c r="AD3" s="27" t="s">
        <v>336</v>
      </c>
      <c r="AE3" s="27" t="s">
        <v>337</v>
      </c>
      <c r="AF3" s="27" t="s">
        <v>338</v>
      </c>
    </row>
    <row r="4" spans="1:32" x14ac:dyDescent="0.25">
      <c r="A4" s="7" t="s">
        <v>46</v>
      </c>
      <c r="B4" s="7">
        <v>46.17</v>
      </c>
      <c r="C4" s="7">
        <v>1E-3</v>
      </c>
      <c r="D4" s="7">
        <v>17.489999999999998</v>
      </c>
      <c r="E4" s="7">
        <v>16.675999999999998</v>
      </c>
      <c r="F4" s="7">
        <v>46.158000000000001</v>
      </c>
      <c r="G4" s="7">
        <v>192.08500000000001</v>
      </c>
      <c r="H4" s="7">
        <v>27.303000000000001</v>
      </c>
      <c r="I4" s="7">
        <v>24.542999999999999</v>
      </c>
      <c r="J4" s="7">
        <v>90.819000000000003</v>
      </c>
      <c r="K4" s="7">
        <v>18.376999999999999</v>
      </c>
      <c r="L4" s="7">
        <v>6.6719999999999997</v>
      </c>
      <c r="M4" s="7">
        <v>41.30499999999995</v>
      </c>
      <c r="N4" s="7">
        <v>527.59900000000005</v>
      </c>
      <c r="O4" s="7">
        <v>8.9278156981282528</v>
      </c>
      <c r="S4" s="7" t="s">
        <v>46</v>
      </c>
      <c r="T4" s="7">
        <f>B4/$N4*100</f>
        <v>8.750964274003552</v>
      </c>
      <c r="U4" s="7">
        <f t="shared" ref="U4:AF4" si="0">C4/$N4*100</f>
        <v>1.8953788767605699E-4</v>
      </c>
      <c r="V4" s="7">
        <f t="shared" si="0"/>
        <v>3.3150176554542368</v>
      </c>
      <c r="W4" s="7">
        <f t="shared" si="0"/>
        <v>3.1607338148859259</v>
      </c>
      <c r="X4" s="7">
        <f t="shared" si="0"/>
        <v>8.7486898193514389</v>
      </c>
      <c r="Y4" s="7">
        <f t="shared" si="0"/>
        <v>36.407385154255408</v>
      </c>
      <c r="Z4" s="7">
        <f t="shared" si="0"/>
        <v>5.174952947219384</v>
      </c>
      <c r="AA4" s="7">
        <f t="shared" si="0"/>
        <v>4.6518283772334659</v>
      </c>
      <c r="AB4" s="7">
        <f t="shared" si="0"/>
        <v>17.213641420851818</v>
      </c>
      <c r="AC4" s="7">
        <f t="shared" si="0"/>
        <v>3.4831377618228991</v>
      </c>
      <c r="AD4" s="7">
        <f t="shared" si="0"/>
        <v>1.2645967865746521</v>
      </c>
      <c r="AE4" s="7">
        <f t="shared" si="0"/>
        <v>7.8288624504595239</v>
      </c>
      <c r="AF4" s="7">
        <f t="shared" si="0"/>
        <v>100</v>
      </c>
    </row>
    <row r="5" spans="1:32" x14ac:dyDescent="0.25">
      <c r="A5" s="7" t="s">
        <v>45</v>
      </c>
      <c r="B5" s="7">
        <v>4.149</v>
      </c>
      <c r="C5" s="7">
        <v>0.20100000000000001</v>
      </c>
      <c r="D5" s="7">
        <v>0.96099999999999997</v>
      </c>
      <c r="E5" s="7">
        <v>0.55500000000000005</v>
      </c>
      <c r="F5" s="7">
        <v>0</v>
      </c>
      <c r="G5" s="7">
        <v>5.1959999999999997</v>
      </c>
      <c r="H5" s="7">
        <v>1.18</v>
      </c>
      <c r="I5" s="7">
        <v>10.464</v>
      </c>
      <c r="J5" s="7">
        <v>0</v>
      </c>
      <c r="K5" s="7">
        <v>0.249</v>
      </c>
      <c r="L5" s="7">
        <v>4.4669999999999996</v>
      </c>
      <c r="M5" s="7">
        <v>16.171000000000006</v>
      </c>
      <c r="N5" s="7">
        <v>43.593000000000004</v>
      </c>
      <c r="O5" s="7">
        <v>0.73766301628415687</v>
      </c>
      <c r="S5" s="7" t="s">
        <v>45</v>
      </c>
      <c r="T5" s="7">
        <f t="shared" ref="T5:T27" si="1">B5/$N5*100</f>
        <v>9.5175830982038399</v>
      </c>
      <c r="U5" s="7">
        <f t="shared" ref="U5:U27" si="2">C5/$N5*100</f>
        <v>0.46108320143142245</v>
      </c>
      <c r="V5" s="7">
        <f t="shared" ref="V5:V27" si="3">D5/$N5*100</f>
        <v>2.2044823710228703</v>
      </c>
      <c r="W5" s="7">
        <f t="shared" ref="W5:W27" si="4">E5/$N5*100</f>
        <v>1.2731401830569129</v>
      </c>
      <c r="X5" s="7">
        <f t="shared" ref="X5:X27" si="5">F5/$N5*100</f>
        <v>0</v>
      </c>
      <c r="Y5" s="7">
        <f t="shared" ref="Y5:Y27" si="6">G5/$N5*100</f>
        <v>11.919344848943636</v>
      </c>
      <c r="Z5" s="7">
        <f t="shared" ref="Z5:Z27" si="7">H5/$N5*100</f>
        <v>2.7068566054183005</v>
      </c>
      <c r="AA5" s="7">
        <f t="shared" ref="AA5:AA27" si="8">I5/$N5*100</f>
        <v>24.003853829743306</v>
      </c>
      <c r="AB5" s="7">
        <f t="shared" ref="AB5:AB27" si="9">J5/$N5*100</f>
        <v>0</v>
      </c>
      <c r="AC5" s="7">
        <f t="shared" ref="AC5:AC27" si="10">K5/$N5*100</f>
        <v>0.57119262266877702</v>
      </c>
      <c r="AD5" s="7">
        <f t="shared" ref="AD5:AD27" si="11">L5/$N5*100</f>
        <v>10.247058013901313</v>
      </c>
      <c r="AE5" s="7">
        <f t="shared" ref="AE5:AE27" si="12">M5/$N5*100</f>
        <v>37.095405225609632</v>
      </c>
      <c r="AF5" s="7">
        <f t="shared" ref="AF5:AF27" si="13">N5/$N5*100</f>
        <v>100</v>
      </c>
    </row>
    <row r="6" spans="1:32" x14ac:dyDescent="0.25">
      <c r="A6" s="15" t="s">
        <v>353</v>
      </c>
      <c r="B6" s="15">
        <v>0</v>
      </c>
      <c r="C6" s="15">
        <v>0</v>
      </c>
      <c r="D6" s="15">
        <v>0</v>
      </c>
      <c r="E6" s="15">
        <v>0</v>
      </c>
      <c r="F6" s="15">
        <v>0</v>
      </c>
      <c r="G6" s="15">
        <v>0.01</v>
      </c>
      <c r="H6" s="15">
        <v>0</v>
      </c>
      <c r="I6" s="15">
        <v>6.2E-2</v>
      </c>
      <c r="J6" s="15">
        <v>0</v>
      </c>
      <c r="K6" s="15">
        <v>7.0000000000000001E-3</v>
      </c>
      <c r="L6" s="15">
        <v>0.51700000000000002</v>
      </c>
      <c r="M6" s="15">
        <v>0.27600000000000002</v>
      </c>
      <c r="N6" s="15">
        <v>0.872</v>
      </c>
      <c r="O6" s="7">
        <v>1.4755629348743715E-2</v>
      </c>
      <c r="S6" s="7" t="s">
        <v>353</v>
      </c>
      <c r="T6" s="7">
        <f t="shared" si="1"/>
        <v>0</v>
      </c>
      <c r="U6" s="7">
        <f t="shared" si="2"/>
        <v>0</v>
      </c>
      <c r="V6" s="7">
        <f t="shared" si="3"/>
        <v>0</v>
      </c>
      <c r="W6" s="7">
        <f t="shared" si="4"/>
        <v>0</v>
      </c>
      <c r="X6" s="7">
        <f t="shared" si="5"/>
        <v>0</v>
      </c>
      <c r="Y6" s="7">
        <f t="shared" si="6"/>
        <v>1.1467889908256881</v>
      </c>
      <c r="Z6" s="7">
        <f t="shared" si="7"/>
        <v>0</v>
      </c>
      <c r="AA6" s="7">
        <f t="shared" si="8"/>
        <v>7.1100917431192663</v>
      </c>
      <c r="AB6" s="7">
        <f t="shared" si="9"/>
        <v>0</v>
      </c>
      <c r="AC6" s="7">
        <f t="shared" si="10"/>
        <v>0.80275229357798172</v>
      </c>
      <c r="AD6" s="7">
        <f t="shared" si="11"/>
        <v>59.288990825688067</v>
      </c>
      <c r="AE6" s="7">
        <f t="shared" si="12"/>
        <v>31.651376146788994</v>
      </c>
      <c r="AF6" s="7">
        <f t="shared" si="13"/>
        <v>100</v>
      </c>
    </row>
    <row r="7" spans="1:32" x14ac:dyDescent="0.25">
      <c r="A7" s="15" t="s">
        <v>44</v>
      </c>
      <c r="B7" s="15">
        <v>0</v>
      </c>
      <c r="C7" s="15">
        <v>0</v>
      </c>
      <c r="D7" s="15">
        <v>0</v>
      </c>
      <c r="E7" s="15">
        <v>0</v>
      </c>
      <c r="F7" s="15">
        <v>0</v>
      </c>
      <c r="G7" s="15">
        <v>0.108</v>
      </c>
      <c r="H7" s="15">
        <v>0</v>
      </c>
      <c r="I7" s="15">
        <v>0</v>
      </c>
      <c r="J7" s="15">
        <v>0</v>
      </c>
      <c r="K7" s="15">
        <v>1E-3</v>
      </c>
      <c r="L7" s="15">
        <v>0</v>
      </c>
      <c r="M7" s="15">
        <v>1.0000000000000009E-3</v>
      </c>
      <c r="N7" s="15">
        <v>0.11</v>
      </c>
      <c r="O7" s="7">
        <v>1.8613752618828082E-3</v>
      </c>
      <c r="S7" s="7" t="s">
        <v>44</v>
      </c>
      <c r="T7" s="7">
        <f t="shared" si="1"/>
        <v>0</v>
      </c>
      <c r="U7" s="7">
        <f t="shared" si="2"/>
        <v>0</v>
      </c>
      <c r="V7" s="7">
        <f t="shared" si="3"/>
        <v>0</v>
      </c>
      <c r="W7" s="7">
        <f t="shared" si="4"/>
        <v>0</v>
      </c>
      <c r="X7" s="7">
        <f t="shared" si="5"/>
        <v>0</v>
      </c>
      <c r="Y7" s="7">
        <f t="shared" si="6"/>
        <v>98.181818181818187</v>
      </c>
      <c r="Z7" s="7">
        <f t="shared" si="7"/>
        <v>0</v>
      </c>
      <c r="AA7" s="7">
        <f t="shared" si="8"/>
        <v>0</v>
      </c>
      <c r="AB7" s="7">
        <f t="shared" si="9"/>
        <v>0</v>
      </c>
      <c r="AC7" s="7">
        <f t="shared" si="10"/>
        <v>0.90909090909090906</v>
      </c>
      <c r="AD7" s="7">
        <f t="shared" si="11"/>
        <v>0</v>
      </c>
      <c r="AE7" s="7">
        <f t="shared" si="12"/>
        <v>0.90909090909090995</v>
      </c>
      <c r="AF7" s="7">
        <f t="shared" si="13"/>
        <v>100</v>
      </c>
    </row>
    <row r="8" spans="1:32" x14ac:dyDescent="0.25">
      <c r="A8" s="20" t="s">
        <v>43</v>
      </c>
      <c r="B8" s="20">
        <v>50.317999999999998</v>
      </c>
      <c r="C8" s="20">
        <v>0.20200000000000001</v>
      </c>
      <c r="D8" s="20">
        <v>18.451000000000001</v>
      </c>
      <c r="E8" s="20">
        <v>17.231999999999999</v>
      </c>
      <c r="F8" s="20">
        <v>46.158000000000001</v>
      </c>
      <c r="G8" s="20">
        <v>197.4</v>
      </c>
      <c r="H8" s="20">
        <v>28.483000000000001</v>
      </c>
      <c r="I8" s="20">
        <v>35.067999999999998</v>
      </c>
      <c r="J8" s="20">
        <v>90.819000000000003</v>
      </c>
      <c r="K8" s="20">
        <v>18.632999999999999</v>
      </c>
      <c r="L8" s="20">
        <v>11.657</v>
      </c>
      <c r="M8" s="20">
        <v>57.752000000000066</v>
      </c>
      <c r="N8" s="20">
        <v>572.173</v>
      </c>
      <c r="O8" s="20">
        <v>9.682078797429746</v>
      </c>
      <c r="S8" s="20" t="s">
        <v>43</v>
      </c>
      <c r="T8" s="20">
        <f t="shared" si="1"/>
        <v>8.7941933645942747</v>
      </c>
      <c r="U8" s="20">
        <f t="shared" si="2"/>
        <v>3.5304007703963664E-2</v>
      </c>
      <c r="V8" s="20">
        <f t="shared" si="3"/>
        <v>3.2247239908209582</v>
      </c>
      <c r="W8" s="20">
        <f t="shared" si="4"/>
        <v>3.0116765383896125</v>
      </c>
      <c r="X8" s="20">
        <f t="shared" si="5"/>
        <v>8.067140532671063</v>
      </c>
      <c r="Y8" s="20">
        <f t="shared" si="6"/>
        <v>34.500055053279347</v>
      </c>
      <c r="Z8" s="20">
        <f t="shared" si="7"/>
        <v>4.9780398585742427</v>
      </c>
      <c r="AA8" s="20">
        <f t="shared" si="8"/>
        <v>6.1289155552603845</v>
      </c>
      <c r="AB8" s="20">
        <f t="shared" si="9"/>
        <v>15.872646909238988</v>
      </c>
      <c r="AC8" s="20">
        <f t="shared" si="10"/>
        <v>3.2565325522175983</v>
      </c>
      <c r="AD8" s="20">
        <f t="shared" si="11"/>
        <v>2.0373208802232892</v>
      </c>
      <c r="AE8" s="20">
        <f t="shared" si="12"/>
        <v>10.093450757026295</v>
      </c>
      <c r="AF8" s="20">
        <f t="shared" si="13"/>
        <v>100</v>
      </c>
    </row>
    <row r="9" spans="1:32" x14ac:dyDescent="0.25">
      <c r="A9" s="7" t="s">
        <v>49</v>
      </c>
      <c r="B9" s="7">
        <v>3.1E-2</v>
      </c>
      <c r="C9" s="7">
        <v>0</v>
      </c>
      <c r="D9" s="7">
        <v>0</v>
      </c>
      <c r="E9" s="7">
        <v>0.245</v>
      </c>
      <c r="F9" s="7">
        <v>0</v>
      </c>
      <c r="G9" s="7">
        <v>15.087</v>
      </c>
      <c r="H9" s="7">
        <v>0</v>
      </c>
      <c r="I9" s="7">
        <v>3.4750000000000001</v>
      </c>
      <c r="J9" s="7">
        <v>6.4710000000000001</v>
      </c>
      <c r="K9" s="7">
        <v>34.585999999999999</v>
      </c>
      <c r="L9" s="7">
        <v>3.8170000000000002</v>
      </c>
      <c r="M9" s="7">
        <v>32.518999999999998</v>
      </c>
      <c r="N9" s="7">
        <v>96.230999999999995</v>
      </c>
      <c r="O9" s="7">
        <v>1.62838184387495</v>
      </c>
      <c r="S9" s="7" t="s">
        <v>49</v>
      </c>
      <c r="T9" s="7">
        <f t="shared" si="1"/>
        <v>3.2214151364944772E-2</v>
      </c>
      <c r="U9" s="7">
        <f t="shared" si="2"/>
        <v>0</v>
      </c>
      <c r="V9" s="7">
        <f t="shared" si="3"/>
        <v>0</v>
      </c>
      <c r="W9" s="7">
        <f t="shared" si="4"/>
        <v>0.25459571240036993</v>
      </c>
      <c r="X9" s="7">
        <f t="shared" si="5"/>
        <v>0</v>
      </c>
      <c r="Y9" s="7">
        <f t="shared" si="6"/>
        <v>15.677900052997476</v>
      </c>
      <c r="Z9" s="7">
        <f t="shared" si="7"/>
        <v>0</v>
      </c>
      <c r="AA9" s="7">
        <f t="shared" si="8"/>
        <v>3.6111024513930028</v>
      </c>
      <c r="AB9" s="7">
        <f t="shared" si="9"/>
        <v>6.7244443058889551</v>
      </c>
      <c r="AC9" s="7">
        <f t="shared" si="10"/>
        <v>35.940601261547734</v>
      </c>
      <c r="AD9" s="7">
        <f t="shared" si="11"/>
        <v>3.9664972825804576</v>
      </c>
      <c r="AE9" s="7">
        <f t="shared" si="12"/>
        <v>33.792644781827065</v>
      </c>
      <c r="AF9" s="7">
        <f t="shared" si="13"/>
        <v>100</v>
      </c>
    </row>
    <row r="10" spans="1:32" x14ac:dyDescent="0.25">
      <c r="A10" s="20" t="s">
        <v>346</v>
      </c>
      <c r="B10" s="20">
        <v>0</v>
      </c>
      <c r="C10" s="20">
        <v>0</v>
      </c>
      <c r="D10" s="20">
        <v>0</v>
      </c>
      <c r="E10" s="20">
        <v>1.4830000000000005</v>
      </c>
      <c r="F10" s="20">
        <v>0.68699999999999761</v>
      </c>
      <c r="G10" s="20">
        <v>10.231999999999999</v>
      </c>
      <c r="H10" s="20">
        <v>3.213000000000001</v>
      </c>
      <c r="I10" s="20">
        <v>4.3299999999999983</v>
      </c>
      <c r="J10" s="20">
        <v>9.6139999999999901</v>
      </c>
      <c r="K10" s="20">
        <v>1.3410000000000046</v>
      </c>
      <c r="L10" s="20">
        <v>1.7680000000000007</v>
      </c>
      <c r="M10" s="20">
        <v>17.875999999999976</v>
      </c>
      <c r="N10" s="20">
        <v>50.543999999999983</v>
      </c>
      <c r="O10" s="20">
        <v>0.85528501124185929</v>
      </c>
      <c r="S10" s="20" t="s">
        <v>346</v>
      </c>
      <c r="T10" s="20">
        <f t="shared" si="1"/>
        <v>0</v>
      </c>
      <c r="U10" s="20">
        <f t="shared" si="2"/>
        <v>0</v>
      </c>
      <c r="V10" s="20">
        <f t="shared" si="3"/>
        <v>0</v>
      </c>
      <c r="W10" s="20">
        <f t="shared" si="4"/>
        <v>2.934077239632797</v>
      </c>
      <c r="X10" s="20">
        <f t="shared" si="5"/>
        <v>1.3592117758784383</v>
      </c>
      <c r="Y10" s="20">
        <f t="shared" si="6"/>
        <v>20.243748021525803</v>
      </c>
      <c r="Z10" s="20">
        <f t="shared" si="7"/>
        <v>6.3568376068376109</v>
      </c>
      <c r="AA10" s="20">
        <f t="shared" si="8"/>
        <v>8.5667932890155107</v>
      </c>
      <c r="AB10" s="20">
        <f t="shared" si="9"/>
        <v>19.021050965495398</v>
      </c>
      <c r="AC10" s="20">
        <f t="shared" si="10"/>
        <v>2.6531339031339134</v>
      </c>
      <c r="AD10" s="20">
        <f t="shared" si="11"/>
        <v>3.4979423868312787</v>
      </c>
      <c r="AE10" s="20">
        <f t="shared" si="12"/>
        <v>35.367204811649223</v>
      </c>
      <c r="AF10" s="20">
        <f t="shared" si="13"/>
        <v>100</v>
      </c>
    </row>
    <row r="11" spans="1:32" x14ac:dyDescent="0.25">
      <c r="A11" s="20" t="s">
        <v>47</v>
      </c>
      <c r="B11" s="20">
        <v>50.348999999999997</v>
      </c>
      <c r="C11" s="20">
        <v>0.20200000000000001</v>
      </c>
      <c r="D11" s="20">
        <v>18.451000000000001</v>
      </c>
      <c r="E11" s="20">
        <v>18.96</v>
      </c>
      <c r="F11" s="20">
        <v>46.844999999999999</v>
      </c>
      <c r="G11" s="20">
        <v>222.71899999999999</v>
      </c>
      <c r="H11" s="20">
        <v>31.696000000000002</v>
      </c>
      <c r="I11" s="20">
        <v>42.872999999999998</v>
      </c>
      <c r="J11" s="20">
        <v>106.904</v>
      </c>
      <c r="K11" s="20">
        <v>54.56</v>
      </c>
      <c r="L11" s="20">
        <v>17.242000000000001</v>
      </c>
      <c r="M11" s="20">
        <v>108.14700000000005</v>
      </c>
      <c r="N11" s="20">
        <v>718.94799999999998</v>
      </c>
      <c r="O11" s="39">
        <v>12.165745652546555</v>
      </c>
      <c r="S11" s="20" t="s">
        <v>47</v>
      </c>
      <c r="T11" s="20">
        <f t="shared" si="1"/>
        <v>7.0031490455498862</v>
      </c>
      <c r="U11" s="20">
        <f t="shared" si="2"/>
        <v>2.8096607821427977E-2</v>
      </c>
      <c r="V11" s="20">
        <f t="shared" si="3"/>
        <v>2.5663886678869683</v>
      </c>
      <c r="W11" s="20">
        <f t="shared" si="4"/>
        <v>2.6371865559122498</v>
      </c>
      <c r="X11" s="20">
        <f t="shared" si="5"/>
        <v>6.5157702643306612</v>
      </c>
      <c r="Y11" s="20">
        <f t="shared" si="6"/>
        <v>30.978457412775334</v>
      </c>
      <c r="Z11" s="20">
        <f t="shared" si="7"/>
        <v>4.4086637698414908</v>
      </c>
      <c r="AA11" s="20">
        <f t="shared" si="8"/>
        <v>5.9632963719211958</v>
      </c>
      <c r="AB11" s="20">
        <f t="shared" si="9"/>
        <v>14.86950377496008</v>
      </c>
      <c r="AC11" s="20">
        <f t="shared" si="10"/>
        <v>7.5888659541441115</v>
      </c>
      <c r="AD11" s="20">
        <f t="shared" si="11"/>
        <v>2.398226297312184</v>
      </c>
      <c r="AE11" s="20">
        <f t="shared" si="12"/>
        <v>15.042395277544419</v>
      </c>
      <c r="AF11" s="20">
        <f t="shared" si="13"/>
        <v>100</v>
      </c>
    </row>
    <row r="12" spans="1:32" x14ac:dyDescent="0.25">
      <c r="A12" s="20" t="s">
        <v>347</v>
      </c>
      <c r="B12" s="20">
        <v>0</v>
      </c>
      <c r="C12" s="20">
        <v>0</v>
      </c>
      <c r="D12" s="20">
        <v>0</v>
      </c>
      <c r="E12" s="20">
        <v>0</v>
      </c>
      <c r="F12" s="20">
        <v>0</v>
      </c>
      <c r="G12" s="20">
        <v>0.55100000000001614</v>
      </c>
      <c r="H12" s="20">
        <v>0</v>
      </c>
      <c r="I12" s="20">
        <v>0</v>
      </c>
      <c r="J12" s="20">
        <v>0</v>
      </c>
      <c r="K12" s="20">
        <v>0.11899999999999977</v>
      </c>
      <c r="L12" s="20">
        <v>5.0000000000000711E-2</v>
      </c>
      <c r="M12" s="20">
        <v>0.42300000000000182</v>
      </c>
      <c r="N12" s="20">
        <v>1.1430000000000291</v>
      </c>
      <c r="O12" s="20">
        <v>1.9341381130290713E-2</v>
      </c>
      <c r="S12" s="20" t="s">
        <v>347</v>
      </c>
      <c r="T12" s="20">
        <f t="shared" si="1"/>
        <v>0</v>
      </c>
      <c r="U12" s="20">
        <f t="shared" si="2"/>
        <v>0</v>
      </c>
      <c r="V12" s="20">
        <f t="shared" si="3"/>
        <v>0</v>
      </c>
      <c r="W12" s="20">
        <f t="shared" si="4"/>
        <v>0</v>
      </c>
      <c r="X12" s="20">
        <f t="shared" si="5"/>
        <v>0</v>
      </c>
      <c r="Y12" s="20">
        <f t="shared" si="6"/>
        <v>48.206474190726347</v>
      </c>
      <c r="Z12" s="20">
        <f t="shared" si="7"/>
        <v>0</v>
      </c>
      <c r="AA12" s="20">
        <f t="shared" si="8"/>
        <v>0</v>
      </c>
      <c r="AB12" s="20">
        <f t="shared" si="9"/>
        <v>0</v>
      </c>
      <c r="AC12" s="20">
        <f t="shared" si="10"/>
        <v>10.411198600174693</v>
      </c>
      <c r="AD12" s="20">
        <f t="shared" si="11"/>
        <v>4.3744531933507815</v>
      </c>
      <c r="AE12" s="20">
        <f t="shared" si="12"/>
        <v>37.007874015747248</v>
      </c>
      <c r="AF12" s="20">
        <f t="shared" si="13"/>
        <v>100</v>
      </c>
    </row>
    <row r="13" spans="1:32" x14ac:dyDescent="0.25">
      <c r="A13" s="20" t="s">
        <v>348</v>
      </c>
      <c r="B13" s="20">
        <v>50.348999999999997</v>
      </c>
      <c r="C13" s="20">
        <v>0.20200000000000001</v>
      </c>
      <c r="D13" s="20">
        <v>18.451000000000001</v>
      </c>
      <c r="E13" s="20">
        <v>18.96</v>
      </c>
      <c r="F13" s="20">
        <v>46.844999999999999</v>
      </c>
      <c r="G13" s="20">
        <v>223.27</v>
      </c>
      <c r="H13" s="20">
        <v>31.696000000000002</v>
      </c>
      <c r="I13" s="20">
        <v>42.872999999999998</v>
      </c>
      <c r="J13" s="20">
        <v>106.904</v>
      </c>
      <c r="K13" s="20">
        <v>54.679000000000002</v>
      </c>
      <c r="L13" s="20">
        <v>17.292000000000002</v>
      </c>
      <c r="M13" s="20">
        <v>108.57000000000005</v>
      </c>
      <c r="N13" s="20">
        <v>720.09100000000001</v>
      </c>
      <c r="O13" s="20">
        <v>12.185087033676846</v>
      </c>
      <c r="S13" s="20" t="s">
        <v>348</v>
      </c>
      <c r="T13" s="20">
        <f t="shared" si="1"/>
        <v>6.9920329513908657</v>
      </c>
      <c r="U13" s="20">
        <f t="shared" si="2"/>
        <v>2.805201009316878E-2</v>
      </c>
      <c r="V13" s="20">
        <f t="shared" si="3"/>
        <v>2.5623150407379067</v>
      </c>
      <c r="W13" s="20">
        <f t="shared" si="4"/>
        <v>2.6330005513192081</v>
      </c>
      <c r="X13" s="20">
        <f t="shared" si="5"/>
        <v>6.5054277862103538</v>
      </c>
      <c r="Y13" s="20">
        <f t="shared" si="6"/>
        <v>31.005803433177199</v>
      </c>
      <c r="Z13" s="20">
        <f t="shared" si="7"/>
        <v>4.4016659005597907</v>
      </c>
      <c r="AA13" s="20">
        <f t="shared" si="8"/>
        <v>5.9538308352694314</v>
      </c>
      <c r="AB13" s="20">
        <f t="shared" si="9"/>
        <v>14.845901420792648</v>
      </c>
      <c r="AC13" s="20">
        <f t="shared" si="10"/>
        <v>7.5933458410117618</v>
      </c>
      <c r="AD13" s="20">
        <f t="shared" si="11"/>
        <v>2.4013631610449235</v>
      </c>
      <c r="AE13" s="20">
        <f t="shared" si="12"/>
        <v>15.077261068392753</v>
      </c>
      <c r="AF13" s="20">
        <f t="shared" si="13"/>
        <v>100</v>
      </c>
    </row>
    <row r="14" spans="1:32" x14ac:dyDescent="0.25">
      <c r="A14" s="7" t="s">
        <v>359</v>
      </c>
      <c r="B14" s="7">
        <v>0</v>
      </c>
      <c r="C14" s="7">
        <v>0</v>
      </c>
      <c r="D14" s="7">
        <v>2038.11</v>
      </c>
      <c r="E14" s="7">
        <v>0</v>
      </c>
      <c r="F14" s="7">
        <v>0</v>
      </c>
      <c r="G14" s="7">
        <v>0.312</v>
      </c>
      <c r="H14" s="7">
        <v>0</v>
      </c>
      <c r="I14" s="7">
        <v>0</v>
      </c>
      <c r="J14" s="7">
        <v>0</v>
      </c>
      <c r="K14" s="7">
        <v>0</v>
      </c>
      <c r="L14" s="7">
        <v>0</v>
      </c>
      <c r="M14" s="7">
        <v>0</v>
      </c>
      <c r="N14" s="7">
        <v>2038.422</v>
      </c>
      <c r="O14" s="7">
        <v>34.493348037069794</v>
      </c>
      <c r="S14" s="7" t="s">
        <v>359</v>
      </c>
      <c r="T14" s="7">
        <f t="shared" si="1"/>
        <v>0</v>
      </c>
      <c r="U14" s="7">
        <f t="shared" si="2"/>
        <v>0</v>
      </c>
      <c r="V14" s="7">
        <f t="shared" si="3"/>
        <v>99.98469404274482</v>
      </c>
      <c r="W14" s="7">
        <f t="shared" si="4"/>
        <v>0</v>
      </c>
      <c r="X14" s="7">
        <f t="shared" si="5"/>
        <v>0</v>
      </c>
      <c r="Y14" s="7">
        <f t="shared" si="6"/>
        <v>1.5305957255170912E-2</v>
      </c>
      <c r="Z14" s="7">
        <f t="shared" si="7"/>
        <v>0</v>
      </c>
      <c r="AA14" s="7">
        <f t="shared" si="8"/>
        <v>0</v>
      </c>
      <c r="AB14" s="7">
        <f t="shared" si="9"/>
        <v>0</v>
      </c>
      <c r="AC14" s="7">
        <f t="shared" si="10"/>
        <v>0</v>
      </c>
      <c r="AD14" s="7">
        <f t="shared" si="11"/>
        <v>0</v>
      </c>
      <c r="AE14" s="7">
        <f t="shared" si="12"/>
        <v>0</v>
      </c>
      <c r="AF14" s="7">
        <f t="shared" si="13"/>
        <v>100</v>
      </c>
    </row>
    <row r="15" spans="1:32" x14ac:dyDescent="0.25">
      <c r="A15" s="7" t="s">
        <v>52</v>
      </c>
      <c r="B15" s="7">
        <v>0</v>
      </c>
      <c r="C15" s="7">
        <v>0</v>
      </c>
      <c r="D15" s="7">
        <v>865.12</v>
      </c>
      <c r="E15" s="7">
        <v>10.291</v>
      </c>
      <c r="F15" s="7">
        <v>0</v>
      </c>
      <c r="G15" s="7">
        <v>0.115</v>
      </c>
      <c r="H15" s="7">
        <v>0</v>
      </c>
      <c r="I15" s="7">
        <v>0</v>
      </c>
      <c r="J15" s="7">
        <v>0</v>
      </c>
      <c r="K15" s="7">
        <v>0</v>
      </c>
      <c r="L15" s="7">
        <v>0</v>
      </c>
      <c r="M15" s="7">
        <v>0.75999999999987722</v>
      </c>
      <c r="N15" s="7">
        <v>876.28599999999994</v>
      </c>
      <c r="O15" s="7">
        <v>14.828155297583983</v>
      </c>
      <c r="S15" s="7" t="s">
        <v>52</v>
      </c>
      <c r="T15" s="7">
        <f t="shared" si="1"/>
        <v>0</v>
      </c>
      <c r="U15" s="7">
        <f t="shared" si="2"/>
        <v>0</v>
      </c>
      <c r="V15" s="7">
        <f t="shared" si="3"/>
        <v>98.725758485243404</v>
      </c>
      <c r="W15" s="7">
        <f t="shared" si="4"/>
        <v>1.1743882704961623</v>
      </c>
      <c r="X15" s="7">
        <f t="shared" si="5"/>
        <v>0</v>
      </c>
      <c r="Y15" s="7">
        <f t="shared" si="6"/>
        <v>1.3123569245657241E-2</v>
      </c>
      <c r="Z15" s="7">
        <f t="shared" si="7"/>
        <v>0</v>
      </c>
      <c r="AA15" s="7">
        <f t="shared" si="8"/>
        <v>0</v>
      </c>
      <c r="AB15" s="7">
        <f t="shared" si="9"/>
        <v>0</v>
      </c>
      <c r="AC15" s="7">
        <f t="shared" si="10"/>
        <v>0</v>
      </c>
      <c r="AD15" s="7">
        <f t="shared" si="11"/>
        <v>0</v>
      </c>
      <c r="AE15" s="7">
        <f t="shared" si="12"/>
        <v>8.6729675014764265E-2</v>
      </c>
      <c r="AF15" s="7">
        <f t="shared" si="13"/>
        <v>100</v>
      </c>
    </row>
    <row r="16" spans="1:32" x14ac:dyDescent="0.25">
      <c r="A16" s="7" t="s">
        <v>51</v>
      </c>
      <c r="B16" s="7">
        <v>0</v>
      </c>
      <c r="C16" s="7">
        <v>372.01799999999997</v>
      </c>
      <c r="D16" s="7">
        <v>0</v>
      </c>
      <c r="E16" s="7">
        <v>0</v>
      </c>
      <c r="F16" s="7">
        <v>0</v>
      </c>
      <c r="G16" s="7">
        <v>4.8000000000000001E-2</v>
      </c>
      <c r="H16" s="7">
        <v>0</v>
      </c>
      <c r="I16" s="7">
        <v>0</v>
      </c>
      <c r="J16" s="7">
        <v>0</v>
      </c>
      <c r="K16" s="7">
        <v>0</v>
      </c>
      <c r="L16" s="7">
        <v>0</v>
      </c>
      <c r="M16" s="7">
        <v>4.100000000005366E-2</v>
      </c>
      <c r="N16" s="7">
        <v>372.10700000000003</v>
      </c>
      <c r="O16" s="7">
        <v>6.2966433143038731</v>
      </c>
      <c r="S16" s="7" t="s">
        <v>51</v>
      </c>
      <c r="T16" s="7">
        <f t="shared" si="1"/>
        <v>0</v>
      </c>
      <c r="U16" s="7">
        <f t="shared" si="2"/>
        <v>99.976082148414278</v>
      </c>
      <c r="V16" s="7">
        <f t="shared" si="3"/>
        <v>0</v>
      </c>
      <c r="W16" s="7">
        <f t="shared" si="4"/>
        <v>0</v>
      </c>
      <c r="X16" s="7">
        <f t="shared" si="5"/>
        <v>0</v>
      </c>
      <c r="Y16" s="7">
        <f t="shared" si="6"/>
        <v>1.2899515461950459E-2</v>
      </c>
      <c r="Z16" s="7">
        <f t="shared" si="7"/>
        <v>0</v>
      </c>
      <c r="AA16" s="7">
        <f t="shared" si="8"/>
        <v>0</v>
      </c>
      <c r="AB16" s="7">
        <f t="shared" si="9"/>
        <v>0</v>
      </c>
      <c r="AC16" s="7">
        <f t="shared" si="10"/>
        <v>0</v>
      </c>
      <c r="AD16" s="7">
        <f t="shared" si="11"/>
        <v>0</v>
      </c>
      <c r="AE16" s="7">
        <f t="shared" si="12"/>
        <v>1.1018336123763772E-2</v>
      </c>
      <c r="AF16" s="7">
        <f t="shared" si="13"/>
        <v>100</v>
      </c>
    </row>
    <row r="17" spans="1:32" x14ac:dyDescent="0.25">
      <c r="A17" s="7" t="s">
        <v>53</v>
      </c>
      <c r="B17" s="7">
        <v>0</v>
      </c>
      <c r="C17" s="7">
        <v>0</v>
      </c>
      <c r="D17" s="7">
        <v>334.09899999999999</v>
      </c>
      <c r="E17" s="7">
        <v>0</v>
      </c>
      <c r="F17" s="7">
        <v>0</v>
      </c>
      <c r="G17" s="7">
        <v>0</v>
      </c>
      <c r="H17" s="7">
        <v>0</v>
      </c>
      <c r="I17" s="7">
        <v>0</v>
      </c>
      <c r="J17" s="7">
        <v>0</v>
      </c>
      <c r="K17" s="7">
        <v>0</v>
      </c>
      <c r="L17" s="7">
        <v>0</v>
      </c>
      <c r="M17" s="7">
        <v>0</v>
      </c>
      <c r="N17" s="7">
        <v>334.09899999999999</v>
      </c>
      <c r="O17" s="7">
        <v>5.6534873965434933</v>
      </c>
      <c r="S17" s="7" t="s">
        <v>53</v>
      </c>
      <c r="T17" s="7">
        <f t="shared" si="1"/>
        <v>0</v>
      </c>
      <c r="U17" s="7">
        <f t="shared" si="2"/>
        <v>0</v>
      </c>
      <c r="V17" s="7">
        <f t="shared" si="3"/>
        <v>100</v>
      </c>
      <c r="W17" s="7">
        <f t="shared" si="4"/>
        <v>0</v>
      </c>
      <c r="X17" s="7">
        <f t="shared" si="5"/>
        <v>0</v>
      </c>
      <c r="Y17" s="7">
        <f t="shared" si="6"/>
        <v>0</v>
      </c>
      <c r="Z17" s="7">
        <f t="shared" si="7"/>
        <v>0</v>
      </c>
      <c r="AA17" s="7">
        <f t="shared" si="8"/>
        <v>0</v>
      </c>
      <c r="AB17" s="7">
        <f t="shared" si="9"/>
        <v>0</v>
      </c>
      <c r="AC17" s="7">
        <f t="shared" si="10"/>
        <v>0</v>
      </c>
      <c r="AD17" s="7">
        <f t="shared" si="11"/>
        <v>0</v>
      </c>
      <c r="AE17" s="7">
        <f t="shared" si="12"/>
        <v>0</v>
      </c>
      <c r="AF17" s="7">
        <f t="shared" si="13"/>
        <v>100</v>
      </c>
    </row>
    <row r="18" spans="1:32" x14ac:dyDescent="0.25">
      <c r="A18" s="20" t="s">
        <v>349</v>
      </c>
      <c r="B18" s="20">
        <v>0</v>
      </c>
      <c r="C18" s="20">
        <v>0</v>
      </c>
      <c r="D18" s="20">
        <v>87.874000000000024</v>
      </c>
      <c r="E18" s="20">
        <v>0</v>
      </c>
      <c r="F18" s="20">
        <v>0</v>
      </c>
      <c r="G18" s="20">
        <v>5.6149999999999993</v>
      </c>
      <c r="H18" s="20">
        <v>0</v>
      </c>
      <c r="I18" s="20">
        <v>0</v>
      </c>
      <c r="J18" s="20">
        <v>0</v>
      </c>
      <c r="K18" s="20">
        <v>1.9E-2</v>
      </c>
      <c r="L18" s="20">
        <v>0</v>
      </c>
      <c r="M18" s="20">
        <v>3.3550000000000182</v>
      </c>
      <c r="N18" s="20">
        <v>96.862999999999829</v>
      </c>
      <c r="O18" s="20">
        <v>1.6390762908341259</v>
      </c>
      <c r="S18" s="20" t="s">
        <v>349</v>
      </c>
      <c r="T18" s="20">
        <f t="shared" si="1"/>
        <v>0</v>
      </c>
      <c r="U18" s="20">
        <f t="shared" si="2"/>
        <v>0</v>
      </c>
      <c r="V18" s="20">
        <f t="shared" si="3"/>
        <v>90.719882720956591</v>
      </c>
      <c r="W18" s="20">
        <f t="shared" si="4"/>
        <v>0</v>
      </c>
      <c r="X18" s="20">
        <f t="shared" si="5"/>
        <v>0</v>
      </c>
      <c r="Y18" s="20">
        <f t="shared" si="6"/>
        <v>5.7968470933173757</v>
      </c>
      <c r="Z18" s="20">
        <f t="shared" si="7"/>
        <v>0</v>
      </c>
      <c r="AA18" s="20">
        <f t="shared" si="8"/>
        <v>0</v>
      </c>
      <c r="AB18" s="20">
        <f t="shared" si="9"/>
        <v>0</v>
      </c>
      <c r="AC18" s="20">
        <f t="shared" si="10"/>
        <v>1.9615332996087292E-2</v>
      </c>
      <c r="AD18" s="20">
        <f t="shared" si="11"/>
        <v>0</v>
      </c>
      <c r="AE18" s="20">
        <f t="shared" si="12"/>
        <v>3.46365485273017</v>
      </c>
      <c r="AF18" s="20">
        <f t="shared" si="13"/>
        <v>100</v>
      </c>
    </row>
    <row r="19" spans="1:32" x14ac:dyDescent="0.25">
      <c r="A19" s="20" t="s">
        <v>50</v>
      </c>
      <c r="B19" s="20">
        <v>0</v>
      </c>
      <c r="C19" s="20">
        <v>372.01799999999997</v>
      </c>
      <c r="D19" s="20">
        <v>3325.203</v>
      </c>
      <c r="E19" s="20">
        <v>10.291</v>
      </c>
      <c r="F19" s="20">
        <v>0</v>
      </c>
      <c r="G19" s="20">
        <v>6.09</v>
      </c>
      <c r="H19" s="20">
        <v>0</v>
      </c>
      <c r="I19" s="20">
        <v>0</v>
      </c>
      <c r="J19" s="20">
        <v>0</v>
      </c>
      <c r="K19" s="20">
        <v>1.9E-2</v>
      </c>
      <c r="L19" s="20">
        <v>0</v>
      </c>
      <c r="M19" s="20">
        <v>4.1559999999999491</v>
      </c>
      <c r="N19" s="20">
        <v>3717.777</v>
      </c>
      <c r="O19" s="39">
        <v>62.910710336335271</v>
      </c>
      <c r="S19" s="20" t="s">
        <v>50</v>
      </c>
      <c r="T19" s="20">
        <f t="shared" si="1"/>
        <v>0</v>
      </c>
      <c r="U19" s="20">
        <f t="shared" si="2"/>
        <v>10.006463539905701</v>
      </c>
      <c r="V19" s="20">
        <f t="shared" si="3"/>
        <v>89.44062540598857</v>
      </c>
      <c r="W19" s="20">
        <f t="shared" si="4"/>
        <v>0.27680519837526568</v>
      </c>
      <c r="X19" s="20">
        <f t="shared" si="5"/>
        <v>0</v>
      </c>
      <c r="Y19" s="20">
        <f t="shared" si="6"/>
        <v>0.16380756565011834</v>
      </c>
      <c r="Z19" s="20">
        <f t="shared" si="7"/>
        <v>0</v>
      </c>
      <c r="AA19" s="20">
        <f t="shared" si="8"/>
        <v>0</v>
      </c>
      <c r="AB19" s="20">
        <f t="shared" si="9"/>
        <v>0</v>
      </c>
      <c r="AC19" s="20">
        <f t="shared" si="10"/>
        <v>5.1105808659314422E-4</v>
      </c>
      <c r="AD19" s="20">
        <f t="shared" si="11"/>
        <v>0</v>
      </c>
      <c r="AE19" s="20">
        <f t="shared" si="12"/>
        <v>0.11178723199374112</v>
      </c>
      <c r="AF19" s="20">
        <f t="shared" si="13"/>
        <v>100</v>
      </c>
    </row>
    <row r="20" spans="1:32" x14ac:dyDescent="0.25">
      <c r="A20" s="7" t="s">
        <v>56</v>
      </c>
      <c r="B20" s="7">
        <v>0</v>
      </c>
      <c r="C20" s="7">
        <v>0</v>
      </c>
      <c r="D20" s="7">
        <v>698.07</v>
      </c>
      <c r="E20" s="7">
        <v>0</v>
      </c>
      <c r="F20" s="7">
        <v>0</v>
      </c>
      <c r="G20" s="7">
        <v>0</v>
      </c>
      <c r="H20" s="7">
        <v>0</v>
      </c>
      <c r="I20" s="7">
        <v>0</v>
      </c>
      <c r="J20" s="7">
        <v>0</v>
      </c>
      <c r="K20" s="7">
        <v>0</v>
      </c>
      <c r="L20" s="7">
        <v>0</v>
      </c>
      <c r="M20" s="7">
        <v>0.31199999999989814</v>
      </c>
      <c r="N20" s="7">
        <v>698.38199999999995</v>
      </c>
      <c r="O20" s="106">
        <v>11.817736164947629</v>
      </c>
      <c r="S20" s="7" t="s">
        <v>56</v>
      </c>
      <c r="T20" s="7">
        <f t="shared" si="1"/>
        <v>0</v>
      </c>
      <c r="U20" s="7">
        <f t="shared" si="2"/>
        <v>0</v>
      </c>
      <c r="V20" s="7">
        <f t="shared" si="3"/>
        <v>99.955325309071554</v>
      </c>
      <c r="W20" s="7">
        <f t="shared" si="4"/>
        <v>0</v>
      </c>
      <c r="X20" s="7">
        <f t="shared" si="5"/>
        <v>0</v>
      </c>
      <c r="Y20" s="7">
        <f t="shared" si="6"/>
        <v>0</v>
      </c>
      <c r="Z20" s="7">
        <f t="shared" si="7"/>
        <v>0</v>
      </c>
      <c r="AA20" s="7">
        <f t="shared" si="8"/>
        <v>0</v>
      </c>
      <c r="AB20" s="7">
        <f t="shared" si="9"/>
        <v>0</v>
      </c>
      <c r="AC20" s="7">
        <f t="shared" si="10"/>
        <v>0</v>
      </c>
      <c r="AD20" s="7">
        <f t="shared" si="11"/>
        <v>0</v>
      </c>
      <c r="AE20" s="7">
        <f t="shared" si="12"/>
        <v>4.4674690928445775E-2</v>
      </c>
      <c r="AF20" s="7">
        <f t="shared" si="13"/>
        <v>100</v>
      </c>
    </row>
    <row r="21" spans="1:32" x14ac:dyDescent="0.25">
      <c r="A21" s="20" t="s">
        <v>350</v>
      </c>
      <c r="B21" s="20">
        <v>0</v>
      </c>
      <c r="C21" s="20">
        <v>2E-3</v>
      </c>
      <c r="D21" s="20">
        <v>0</v>
      </c>
      <c r="E21" s="20">
        <v>0</v>
      </c>
      <c r="F21" s="20">
        <v>0</v>
      </c>
      <c r="G21" s="20">
        <v>0.77</v>
      </c>
      <c r="H21" s="20">
        <v>21.931000000000001</v>
      </c>
      <c r="I21" s="20">
        <v>4.0000000000000001E-3</v>
      </c>
      <c r="J21" s="20">
        <v>0</v>
      </c>
      <c r="K21" s="20">
        <v>2.1999999999999999E-2</v>
      </c>
      <c r="L21" s="20">
        <v>2.1999999999999999E-2</v>
      </c>
      <c r="M21" s="20">
        <v>8.9139999999999873</v>
      </c>
      <c r="N21" s="20">
        <v>31.665000000000077</v>
      </c>
      <c r="O21" s="7">
        <v>0.53582225152290164</v>
      </c>
      <c r="S21" s="20" t="s">
        <v>350</v>
      </c>
      <c r="T21" s="20">
        <f t="shared" si="1"/>
        <v>0</v>
      </c>
      <c r="U21" s="20">
        <f t="shared" si="2"/>
        <v>6.3161219011526768E-3</v>
      </c>
      <c r="V21" s="20">
        <f t="shared" si="3"/>
        <v>0</v>
      </c>
      <c r="W21" s="20">
        <f t="shared" si="4"/>
        <v>0</v>
      </c>
      <c r="X21" s="20">
        <f t="shared" si="5"/>
        <v>0</v>
      </c>
      <c r="Y21" s="20">
        <f t="shared" si="6"/>
        <v>2.4317069319437805</v>
      </c>
      <c r="Z21" s="20">
        <f t="shared" si="7"/>
        <v>69.259434707089682</v>
      </c>
      <c r="AA21" s="20">
        <f t="shared" si="8"/>
        <v>1.2632243802305354E-2</v>
      </c>
      <c r="AB21" s="20">
        <f t="shared" si="9"/>
        <v>0</v>
      </c>
      <c r="AC21" s="20">
        <f t="shared" si="10"/>
        <v>6.9477340912679444E-2</v>
      </c>
      <c r="AD21" s="20">
        <f t="shared" si="11"/>
        <v>6.9477340912679444E-2</v>
      </c>
      <c r="AE21" s="20">
        <f t="shared" si="12"/>
        <v>28.150955313437443</v>
      </c>
      <c r="AF21" s="20">
        <f t="shared" si="13"/>
        <v>100</v>
      </c>
    </row>
    <row r="22" spans="1:32" x14ac:dyDescent="0.25">
      <c r="A22" s="20" t="s">
        <v>55</v>
      </c>
      <c r="B22" s="20">
        <v>0</v>
      </c>
      <c r="C22" s="20">
        <v>2E-3</v>
      </c>
      <c r="D22" s="20">
        <v>698.07</v>
      </c>
      <c r="E22" s="20">
        <v>0</v>
      </c>
      <c r="F22" s="20">
        <v>0</v>
      </c>
      <c r="G22" s="20">
        <v>0.77</v>
      </c>
      <c r="H22" s="20">
        <v>21.931000000000001</v>
      </c>
      <c r="I22" s="20">
        <v>4.0000000000000001E-3</v>
      </c>
      <c r="J22" s="20">
        <v>0</v>
      </c>
      <c r="K22" s="20">
        <v>2.1999999999999999E-2</v>
      </c>
      <c r="L22" s="20">
        <v>2.1999999999999999E-2</v>
      </c>
      <c r="M22" s="20">
        <v>9.2259999999998854</v>
      </c>
      <c r="N22" s="20">
        <v>730.04700000000003</v>
      </c>
      <c r="O22" s="20">
        <v>12.353558416470531</v>
      </c>
      <c r="S22" s="20" t="s">
        <v>55</v>
      </c>
      <c r="T22" s="20">
        <f t="shared" si="1"/>
        <v>0</v>
      </c>
      <c r="U22" s="20">
        <f t="shared" si="2"/>
        <v>2.7395496454337868E-4</v>
      </c>
      <c r="V22" s="20">
        <f t="shared" si="3"/>
        <v>95.619871049398199</v>
      </c>
      <c r="W22" s="20">
        <f t="shared" si="4"/>
        <v>0</v>
      </c>
      <c r="X22" s="20">
        <f t="shared" si="5"/>
        <v>0</v>
      </c>
      <c r="Y22" s="20">
        <f t="shared" si="6"/>
        <v>0.1054726613492008</v>
      </c>
      <c r="Z22" s="20">
        <f t="shared" si="7"/>
        <v>3.0040531637004193</v>
      </c>
      <c r="AA22" s="20">
        <f t="shared" si="8"/>
        <v>5.4790992908675736E-4</v>
      </c>
      <c r="AB22" s="20">
        <f t="shared" si="9"/>
        <v>0</v>
      </c>
      <c r="AC22" s="20">
        <f t="shared" si="10"/>
        <v>3.0135046099771657E-3</v>
      </c>
      <c r="AD22" s="20">
        <f t="shared" si="11"/>
        <v>3.0135046099771657E-3</v>
      </c>
      <c r="AE22" s="20">
        <f t="shared" si="12"/>
        <v>1.2637542514385902</v>
      </c>
      <c r="AF22" s="20">
        <f t="shared" si="13"/>
        <v>100</v>
      </c>
    </row>
    <row r="23" spans="1:32" x14ac:dyDescent="0.25">
      <c r="A23" s="7" t="s">
        <v>58</v>
      </c>
      <c r="B23" s="7">
        <v>0</v>
      </c>
      <c r="C23" s="7">
        <v>551.84199999999998</v>
      </c>
      <c r="D23" s="7">
        <v>0</v>
      </c>
      <c r="E23" s="7">
        <v>0</v>
      </c>
      <c r="F23" s="7">
        <v>0</v>
      </c>
      <c r="G23" s="7">
        <v>1E-3</v>
      </c>
      <c r="H23" s="7">
        <v>0</v>
      </c>
      <c r="I23" s="7">
        <v>0</v>
      </c>
      <c r="J23" s="7">
        <v>0</v>
      </c>
      <c r="K23" s="7">
        <v>2E-3</v>
      </c>
      <c r="L23" s="7">
        <v>0</v>
      </c>
      <c r="M23" s="7">
        <v>2.100000000007185E-2</v>
      </c>
      <c r="N23" s="7">
        <v>551.86599999999999</v>
      </c>
      <c r="O23" s="7">
        <v>9.3384520024928879</v>
      </c>
      <c r="S23" s="7" t="s">
        <v>58</v>
      </c>
      <c r="T23" s="7">
        <f t="shared" si="1"/>
        <v>0</v>
      </c>
      <c r="U23" s="7">
        <f t="shared" si="2"/>
        <v>99.995651118206226</v>
      </c>
      <c r="V23" s="7">
        <f t="shared" si="3"/>
        <v>0</v>
      </c>
      <c r="W23" s="7">
        <f t="shared" si="4"/>
        <v>0</v>
      </c>
      <c r="X23" s="7">
        <f t="shared" si="5"/>
        <v>0</v>
      </c>
      <c r="Y23" s="7">
        <f t="shared" si="6"/>
        <v>1.8120340807369905E-4</v>
      </c>
      <c r="Z23" s="7">
        <f t="shared" si="7"/>
        <v>0</v>
      </c>
      <c r="AA23" s="7">
        <f t="shared" si="8"/>
        <v>0</v>
      </c>
      <c r="AB23" s="7">
        <f t="shared" si="9"/>
        <v>0</v>
      </c>
      <c r="AC23" s="7">
        <f t="shared" si="10"/>
        <v>3.624068161473981E-4</v>
      </c>
      <c r="AD23" s="7">
        <f t="shared" si="11"/>
        <v>0</v>
      </c>
      <c r="AE23" s="7">
        <f t="shared" si="12"/>
        <v>3.8052715695606992E-3</v>
      </c>
      <c r="AF23" s="7">
        <f t="shared" si="13"/>
        <v>100</v>
      </c>
    </row>
    <row r="24" spans="1:32" x14ac:dyDescent="0.25">
      <c r="A24" s="7" t="s">
        <v>360</v>
      </c>
      <c r="B24" s="7">
        <v>0</v>
      </c>
      <c r="C24" s="7">
        <v>0</v>
      </c>
      <c r="D24" s="7">
        <v>68.694999999999993</v>
      </c>
      <c r="E24" s="7">
        <v>0</v>
      </c>
      <c r="F24" s="7">
        <v>0</v>
      </c>
      <c r="G24" s="7">
        <v>4.5730000000000004</v>
      </c>
      <c r="H24" s="7">
        <v>0</v>
      </c>
      <c r="I24" s="7">
        <v>9.9000000000000005E-2</v>
      </c>
      <c r="J24" s="7">
        <v>0</v>
      </c>
      <c r="K24" s="7">
        <v>1.2E-2</v>
      </c>
      <c r="L24" s="7">
        <v>3.4000000000000002E-2</v>
      </c>
      <c r="M24" s="7">
        <v>0.18099999999998317</v>
      </c>
      <c r="N24" s="7">
        <v>73.593999999999994</v>
      </c>
      <c r="O24" s="7">
        <v>1.245327736572758</v>
      </c>
      <c r="S24" s="7" t="s">
        <v>360</v>
      </c>
      <c r="T24" s="7">
        <f t="shared" si="1"/>
        <v>0</v>
      </c>
      <c r="U24" s="7">
        <f t="shared" si="2"/>
        <v>0</v>
      </c>
      <c r="V24" s="7">
        <f t="shared" si="3"/>
        <v>93.343207326684237</v>
      </c>
      <c r="W24" s="7">
        <f t="shared" si="4"/>
        <v>0</v>
      </c>
      <c r="X24" s="7">
        <f t="shared" si="5"/>
        <v>0</v>
      </c>
      <c r="Y24" s="7">
        <f t="shared" si="6"/>
        <v>6.2138217789493719</v>
      </c>
      <c r="Z24" s="7">
        <f t="shared" si="7"/>
        <v>0</v>
      </c>
      <c r="AA24" s="7">
        <f t="shared" si="8"/>
        <v>0.13452183601924073</v>
      </c>
      <c r="AB24" s="7">
        <f t="shared" si="9"/>
        <v>0</v>
      </c>
      <c r="AC24" s="7">
        <f t="shared" si="10"/>
        <v>1.6305677093241298E-2</v>
      </c>
      <c r="AD24" s="7">
        <f t="shared" si="11"/>
        <v>4.6199418430850347E-2</v>
      </c>
      <c r="AE24" s="7">
        <f t="shared" si="12"/>
        <v>0.24594396282303341</v>
      </c>
      <c r="AF24" s="7">
        <f t="shared" si="13"/>
        <v>100</v>
      </c>
    </row>
    <row r="25" spans="1:32" x14ac:dyDescent="0.25">
      <c r="A25" s="7" t="s">
        <v>352</v>
      </c>
      <c r="B25" s="7">
        <v>0</v>
      </c>
      <c r="C25" s="7">
        <v>2.5430000000000001</v>
      </c>
      <c r="D25" s="7">
        <v>53.835000000000001</v>
      </c>
      <c r="E25" s="7">
        <v>0</v>
      </c>
      <c r="F25" s="7">
        <v>0</v>
      </c>
      <c r="G25" s="7">
        <v>8.9999999999999993E-3</v>
      </c>
      <c r="H25" s="7">
        <v>0</v>
      </c>
      <c r="I25" s="7">
        <v>0</v>
      </c>
      <c r="J25" s="7">
        <v>0</v>
      </c>
      <c r="K25" s="7">
        <v>1.6E-2</v>
      </c>
      <c r="L25" s="7">
        <v>0.79200000000000004</v>
      </c>
      <c r="M25" s="7">
        <v>8.8000000000000966E-2</v>
      </c>
      <c r="N25" s="7">
        <v>57.283000000000001</v>
      </c>
      <c r="O25" s="7">
        <v>0.96931962842211716</v>
      </c>
      <c r="S25" s="7" t="s">
        <v>352</v>
      </c>
      <c r="T25" s="7">
        <f t="shared" si="1"/>
        <v>0</v>
      </c>
      <c r="U25" s="7">
        <f t="shared" si="2"/>
        <v>4.4393624635581244</v>
      </c>
      <c r="V25" s="7">
        <f t="shared" si="3"/>
        <v>93.980762180751711</v>
      </c>
      <c r="W25" s="7">
        <f t="shared" si="4"/>
        <v>0</v>
      </c>
      <c r="X25" s="7">
        <f t="shared" si="5"/>
        <v>0</v>
      </c>
      <c r="Y25" s="7">
        <f t="shared" si="6"/>
        <v>1.5711467625648096E-2</v>
      </c>
      <c r="Z25" s="7">
        <f t="shared" si="7"/>
        <v>0</v>
      </c>
      <c r="AA25" s="7">
        <f t="shared" si="8"/>
        <v>0</v>
      </c>
      <c r="AB25" s="7">
        <f t="shared" si="9"/>
        <v>0</v>
      </c>
      <c r="AC25" s="7">
        <f t="shared" si="10"/>
        <v>2.7931498001152178E-2</v>
      </c>
      <c r="AD25" s="7">
        <f t="shared" si="11"/>
        <v>1.3826091510570326</v>
      </c>
      <c r="AE25" s="7">
        <f t="shared" si="12"/>
        <v>0.15362323900633862</v>
      </c>
      <c r="AF25" s="7">
        <f t="shared" si="13"/>
        <v>100</v>
      </c>
    </row>
    <row r="26" spans="1:32" x14ac:dyDescent="0.25">
      <c r="A26" s="20" t="s">
        <v>351</v>
      </c>
      <c r="B26" s="20">
        <v>0</v>
      </c>
      <c r="C26" s="20">
        <v>46.980999999999995</v>
      </c>
      <c r="D26" s="20">
        <v>5.1619999999998285</v>
      </c>
      <c r="E26" s="20">
        <v>1.9999999999988916E-3</v>
      </c>
      <c r="F26" s="20">
        <v>0</v>
      </c>
      <c r="G26" s="20">
        <v>0.70699999999996521</v>
      </c>
      <c r="H26" s="20">
        <v>6.0190000000000019</v>
      </c>
      <c r="I26" s="20">
        <v>0</v>
      </c>
      <c r="J26" s="20">
        <v>0</v>
      </c>
      <c r="K26" s="20">
        <v>1.1000000000002785E-2</v>
      </c>
      <c r="L26" s="20">
        <v>6.0000000000002274E-3</v>
      </c>
      <c r="M26" s="20">
        <v>6.3000000001267153E-2</v>
      </c>
      <c r="N26" s="20">
        <v>58.950999999999453</v>
      </c>
      <c r="O26" s="20">
        <v>0.99754484602958904</v>
      </c>
      <c r="S26" s="20" t="s">
        <v>351</v>
      </c>
      <c r="T26" s="20">
        <f t="shared" si="1"/>
        <v>0</v>
      </c>
      <c r="U26" s="20">
        <f t="shared" si="2"/>
        <v>79.695000932978971</v>
      </c>
      <c r="V26" s="20">
        <f t="shared" si="3"/>
        <v>8.756424827398817</v>
      </c>
      <c r="W26" s="20">
        <f t="shared" si="4"/>
        <v>3.3926481314971928E-3</v>
      </c>
      <c r="X26" s="20">
        <f t="shared" si="5"/>
        <v>0</v>
      </c>
      <c r="Y26" s="20">
        <f t="shared" si="6"/>
        <v>1.1993011144848633</v>
      </c>
      <c r="Z26" s="20">
        <f t="shared" si="7"/>
        <v>10.210174551746464</v>
      </c>
      <c r="AA26" s="20">
        <f t="shared" si="8"/>
        <v>0</v>
      </c>
      <c r="AB26" s="20">
        <f t="shared" si="9"/>
        <v>0</v>
      </c>
      <c r="AC26" s="20">
        <f t="shared" si="10"/>
        <v>1.8659564723249627E-2</v>
      </c>
      <c r="AD26" s="20">
        <f t="shared" si="11"/>
        <v>1.0177944394497606E-2</v>
      </c>
      <c r="AE26" s="20">
        <f t="shared" si="12"/>
        <v>0.10686841614437032</v>
      </c>
      <c r="AF26" s="20">
        <f t="shared" si="13"/>
        <v>100</v>
      </c>
    </row>
    <row r="27" spans="1:32" x14ac:dyDescent="0.25">
      <c r="A27" s="20" t="s">
        <v>354</v>
      </c>
      <c r="B27" s="20">
        <v>50.348999999999997</v>
      </c>
      <c r="C27" s="20">
        <v>973.58799999999997</v>
      </c>
      <c r="D27" s="20">
        <v>4169.4160000000002</v>
      </c>
      <c r="E27" s="20">
        <v>29.253</v>
      </c>
      <c r="F27" s="20">
        <v>46.844999999999999</v>
      </c>
      <c r="G27" s="20">
        <v>235.42</v>
      </c>
      <c r="H27" s="20">
        <v>59.646000000000001</v>
      </c>
      <c r="I27" s="20">
        <v>42.975999999999999</v>
      </c>
      <c r="J27" s="20">
        <v>106.904</v>
      </c>
      <c r="K27" s="20">
        <v>54.761000000000003</v>
      </c>
      <c r="L27" s="20">
        <v>18.146000000000001</v>
      </c>
      <c r="M27" s="20">
        <v>122.3050000000012</v>
      </c>
      <c r="N27" s="20">
        <v>5909.6090000000004</v>
      </c>
      <c r="O27" s="20">
        <v>100</v>
      </c>
      <c r="S27" s="20" t="s">
        <v>354</v>
      </c>
      <c r="T27" s="20">
        <f t="shared" si="1"/>
        <v>0.85198530055034094</v>
      </c>
      <c r="U27" s="20">
        <f t="shared" si="2"/>
        <v>16.474660167872358</v>
      </c>
      <c r="V27" s="20">
        <f t="shared" si="3"/>
        <v>70.553161808167005</v>
      </c>
      <c r="W27" s="20">
        <f t="shared" si="4"/>
        <v>0.49500736850779808</v>
      </c>
      <c r="X27" s="20">
        <f t="shared" si="5"/>
        <v>0.79269203766272855</v>
      </c>
      <c r="Y27" s="20">
        <f t="shared" si="6"/>
        <v>3.9836814922950063</v>
      </c>
      <c r="Z27" s="20">
        <f t="shared" si="7"/>
        <v>1.0093053533660179</v>
      </c>
      <c r="AA27" s="20">
        <f t="shared" si="8"/>
        <v>0.72722239322432325</v>
      </c>
      <c r="AB27" s="20">
        <f t="shared" si="9"/>
        <v>1.8089860090574519</v>
      </c>
      <c r="AC27" s="20">
        <f t="shared" si="10"/>
        <v>0.92664337014513143</v>
      </c>
      <c r="AD27" s="20">
        <f t="shared" si="11"/>
        <v>0.30705923183750394</v>
      </c>
      <c r="AE27" s="20">
        <f t="shared" si="12"/>
        <v>2.0695954673143548</v>
      </c>
      <c r="AF27" s="20">
        <f t="shared" si="13"/>
        <v>100</v>
      </c>
    </row>
  </sheetData>
  <sortState ref="X40:Z51">
    <sortCondition descending="1" ref="Z40:Z51"/>
  </sortState>
  <mergeCells count="1">
    <mergeCell ref="A1:P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workbookViewId="0">
      <selection activeCell="A2" sqref="A1:B1048576"/>
    </sheetView>
  </sheetViews>
  <sheetFormatPr defaultRowHeight="13.5" x14ac:dyDescent="0.25"/>
  <cols>
    <col min="1" max="2" width="9.140625" style="7"/>
    <col min="3" max="3" width="18.42578125" style="7" customWidth="1"/>
    <col min="4" max="5" width="9.140625" style="7"/>
    <col min="6" max="6" width="13.7109375" style="7" customWidth="1"/>
    <col min="7" max="16384" width="9.140625" style="7"/>
  </cols>
  <sheetData>
    <row r="1" spans="1:8" x14ac:dyDescent="0.25">
      <c r="A1" s="119" t="s">
        <v>385</v>
      </c>
      <c r="B1" s="119"/>
      <c r="C1" s="119"/>
      <c r="D1" s="119"/>
      <c r="E1" s="119"/>
      <c r="F1" s="119"/>
      <c r="G1" s="119"/>
      <c r="H1" s="119"/>
    </row>
    <row r="2" spans="1:8" ht="39" x14ac:dyDescent="0.25">
      <c r="A2" s="50" t="s">
        <v>368</v>
      </c>
      <c r="B2" s="41" t="s">
        <v>369</v>
      </c>
      <c r="C2" s="41" t="s">
        <v>367</v>
      </c>
      <c r="D2" s="41" t="s">
        <v>370</v>
      </c>
      <c r="E2" s="41" t="s">
        <v>371</v>
      </c>
      <c r="F2" s="107" t="s">
        <v>372</v>
      </c>
      <c r="G2" s="39"/>
      <c r="H2" s="39"/>
    </row>
    <row r="3" spans="1:8" x14ac:dyDescent="0.25">
      <c r="A3" s="51">
        <v>1</v>
      </c>
      <c r="B3" s="45" t="s">
        <v>219</v>
      </c>
      <c r="C3" s="45" t="s">
        <v>220</v>
      </c>
      <c r="D3" s="45">
        <v>713.80499999999995</v>
      </c>
      <c r="E3" s="45">
        <v>11.327848458634676</v>
      </c>
      <c r="F3" s="45">
        <v>8.6343584092473336</v>
      </c>
    </row>
    <row r="4" spans="1:8" x14ac:dyDescent="0.25">
      <c r="A4" s="51">
        <v>2</v>
      </c>
      <c r="B4" s="45" t="s">
        <v>217</v>
      </c>
      <c r="C4" s="45" t="s">
        <v>218</v>
      </c>
      <c r="D4" s="45">
        <v>546.15099999999995</v>
      </c>
      <c r="E4" s="45">
        <v>8.6672351181790361</v>
      </c>
      <c r="F4" s="45">
        <v>6.6063749617456313</v>
      </c>
    </row>
    <row r="5" spans="1:8" x14ac:dyDescent="0.25">
      <c r="A5" s="51">
        <v>3</v>
      </c>
      <c r="B5" s="45" t="s">
        <v>295</v>
      </c>
      <c r="C5" s="45" t="s">
        <v>378</v>
      </c>
      <c r="D5" s="45">
        <v>116.91</v>
      </c>
      <c r="E5" s="45">
        <v>1.8553229009308985</v>
      </c>
      <c r="F5" s="45">
        <v>1.4141717158399085</v>
      </c>
    </row>
    <row r="6" spans="1:8" x14ac:dyDescent="0.25">
      <c r="A6" s="51">
        <v>4</v>
      </c>
      <c r="B6" s="45" t="s">
        <v>183</v>
      </c>
      <c r="C6" s="45" t="s">
        <v>184</v>
      </c>
      <c r="D6" s="45">
        <v>95.822999999999993</v>
      </c>
      <c r="E6" s="45">
        <v>1.5206792091001753</v>
      </c>
      <c r="F6" s="45">
        <v>1.1590982493108164</v>
      </c>
    </row>
    <row r="7" spans="1:8" x14ac:dyDescent="0.25">
      <c r="A7" s="51">
        <v>5</v>
      </c>
      <c r="B7" s="45" t="s">
        <v>308</v>
      </c>
      <c r="C7" s="45" t="s">
        <v>379</v>
      </c>
      <c r="D7" s="45">
        <v>89.236999999999995</v>
      </c>
      <c r="E7" s="45">
        <v>1.4161615748042988</v>
      </c>
      <c r="F7" s="45">
        <v>1.0794323959148568</v>
      </c>
    </row>
    <row r="8" spans="1:8" x14ac:dyDescent="0.25">
      <c r="A8" s="51">
        <v>6</v>
      </c>
      <c r="B8" s="45" t="s">
        <v>209</v>
      </c>
      <c r="C8" s="45" t="s">
        <v>210</v>
      </c>
      <c r="D8" s="45">
        <v>84.230999999999995</v>
      </c>
      <c r="E8" s="45">
        <v>1.3367180161518306</v>
      </c>
      <c r="F8" s="45">
        <v>1.0188786057386994</v>
      </c>
    </row>
    <row r="9" spans="1:8" x14ac:dyDescent="0.25">
      <c r="A9" s="51">
        <v>7</v>
      </c>
      <c r="B9" s="45" t="s">
        <v>185</v>
      </c>
      <c r="C9" s="45" t="s">
        <v>317</v>
      </c>
      <c r="D9" s="45">
        <v>83.909000000000006</v>
      </c>
      <c r="E9" s="45">
        <v>1.3316079830143768</v>
      </c>
      <c r="F9" s="45">
        <v>1.014983615639474</v>
      </c>
    </row>
    <row r="10" spans="1:8" x14ac:dyDescent="0.25">
      <c r="A10" s="51">
        <v>8</v>
      </c>
      <c r="B10" s="45" t="s">
        <v>310</v>
      </c>
      <c r="C10" s="45" t="s">
        <v>380</v>
      </c>
      <c r="D10" s="45">
        <v>71.221999999999994</v>
      </c>
      <c r="E10" s="45">
        <v>1.1302695034650625</v>
      </c>
      <c r="F10" s="45">
        <v>0.86151858648148105</v>
      </c>
    </row>
    <row r="11" spans="1:8" x14ac:dyDescent="0.25">
      <c r="A11" s="51">
        <v>9</v>
      </c>
      <c r="B11" s="45" t="s">
        <v>194</v>
      </c>
      <c r="C11" s="45" t="s">
        <v>525</v>
      </c>
      <c r="D11" s="45">
        <v>63.113999999999997</v>
      </c>
      <c r="E11" s="45">
        <v>1.0015982342772451</v>
      </c>
      <c r="F11" s="45">
        <v>0.76344225193328186</v>
      </c>
    </row>
    <row r="12" spans="1:8" x14ac:dyDescent="0.25">
      <c r="A12" s="51">
        <v>10</v>
      </c>
      <c r="B12" s="45" t="s">
        <v>309</v>
      </c>
      <c r="C12" s="45" t="s">
        <v>381</v>
      </c>
      <c r="D12" s="45">
        <v>61.012</v>
      </c>
      <c r="E12" s="45">
        <v>0.96824019187063537</v>
      </c>
      <c r="F12" s="45">
        <v>0.73801595010541865</v>
      </c>
    </row>
    <row r="13" spans="1:8" x14ac:dyDescent="0.25">
      <c r="A13" s="51">
        <v>11</v>
      </c>
      <c r="B13" s="45" t="s">
        <v>307</v>
      </c>
      <c r="C13" s="45" t="s">
        <v>523</v>
      </c>
      <c r="D13" s="45">
        <v>50.65</v>
      </c>
      <c r="E13" s="45">
        <v>0.80379869072063992</v>
      </c>
      <c r="F13" s="45">
        <v>0.61267468486264098</v>
      </c>
    </row>
    <row r="14" spans="1:8" x14ac:dyDescent="0.25">
      <c r="A14" s="51">
        <v>12</v>
      </c>
      <c r="B14" s="45" t="s">
        <v>226</v>
      </c>
      <c r="C14" s="45" t="s">
        <v>227</v>
      </c>
      <c r="D14" s="45">
        <v>47.896999999999998</v>
      </c>
      <c r="E14" s="45">
        <v>0.76010949436222086</v>
      </c>
      <c r="F14" s="45">
        <v>0.5793737291385177</v>
      </c>
    </row>
    <row r="15" spans="1:8" x14ac:dyDescent="0.25">
      <c r="A15" s="51">
        <v>13</v>
      </c>
      <c r="B15" s="45" t="s">
        <v>313</v>
      </c>
      <c r="C15" s="45" t="s">
        <v>524</v>
      </c>
      <c r="D15" s="45">
        <v>45.417000000000002</v>
      </c>
      <c r="E15" s="45">
        <v>0.72075271740294788</v>
      </c>
      <c r="F15" s="45">
        <v>0.54937504762895495</v>
      </c>
    </row>
    <row r="16" spans="1:8" x14ac:dyDescent="0.25">
      <c r="A16" s="51">
        <v>14</v>
      </c>
      <c r="B16" s="45" t="s">
        <v>311</v>
      </c>
      <c r="C16" s="45" t="s">
        <v>329</v>
      </c>
      <c r="D16" s="45">
        <v>45.35</v>
      </c>
      <c r="E16" s="45">
        <v>0.71968944963832227</v>
      </c>
      <c r="F16" s="45">
        <v>0.548564599378495</v>
      </c>
    </row>
    <row r="17" spans="1:6" x14ac:dyDescent="0.25">
      <c r="A17" s="51">
        <v>15</v>
      </c>
      <c r="B17" s="45" t="s">
        <v>291</v>
      </c>
      <c r="C17" s="45" t="s">
        <v>292</v>
      </c>
      <c r="D17" s="45">
        <v>41.113</v>
      </c>
      <c r="E17" s="45">
        <v>0.65244966577685426</v>
      </c>
      <c r="F17" s="45">
        <v>0.49731281971881075</v>
      </c>
    </row>
    <row r="18" spans="1:6" x14ac:dyDescent="0.25">
      <c r="A18" s="51">
        <v>16</v>
      </c>
      <c r="B18" s="45" t="s">
        <v>293</v>
      </c>
      <c r="C18" s="45" t="s">
        <v>382</v>
      </c>
      <c r="D18" s="45">
        <v>39.716999999999999</v>
      </c>
      <c r="E18" s="45">
        <v>0.6302956090691344</v>
      </c>
      <c r="F18" s="45">
        <v>0.48042646512713755</v>
      </c>
    </row>
    <row r="19" spans="1:6" x14ac:dyDescent="0.25">
      <c r="A19" s="51">
        <v>17</v>
      </c>
      <c r="B19" s="45" t="s">
        <v>297</v>
      </c>
      <c r="C19" s="45" t="s">
        <v>383</v>
      </c>
      <c r="D19" s="45">
        <v>39.585000000000001</v>
      </c>
      <c r="E19" s="45">
        <v>0.62820081287614082</v>
      </c>
      <c r="F19" s="45">
        <v>0.47882976111130598</v>
      </c>
    </row>
    <row r="20" spans="1:6" x14ac:dyDescent="0.25">
      <c r="A20" s="51">
        <v>18</v>
      </c>
      <c r="B20" s="45" t="s">
        <v>193</v>
      </c>
      <c r="C20" s="45" t="s">
        <v>319</v>
      </c>
      <c r="D20" s="45">
        <v>39.515000000000001</v>
      </c>
      <c r="E20" s="45">
        <v>0.62708993610712904</v>
      </c>
      <c r="F20" s="45">
        <v>0.47798302413321347</v>
      </c>
    </row>
    <row r="21" spans="1:6" x14ac:dyDescent="0.25">
      <c r="A21" s="51">
        <v>19</v>
      </c>
      <c r="B21" s="45" t="s">
        <v>228</v>
      </c>
      <c r="C21" s="45" t="s">
        <v>325</v>
      </c>
      <c r="D21" s="45">
        <v>38.017000000000003</v>
      </c>
      <c r="E21" s="45">
        <v>0.60331717325027789</v>
      </c>
      <c r="F21" s="45">
        <v>0.45986285280203415</v>
      </c>
    </row>
    <row r="22" spans="1:6" x14ac:dyDescent="0.25">
      <c r="A22" s="51">
        <v>20</v>
      </c>
      <c r="B22" s="45" t="s">
        <v>188</v>
      </c>
      <c r="C22" s="45" t="s">
        <v>189</v>
      </c>
      <c r="D22" s="45">
        <v>37.057000000000002</v>
      </c>
      <c r="E22" s="45">
        <v>0.58808229184668814</v>
      </c>
      <c r="F22" s="45">
        <v>0.44825045995962276</v>
      </c>
    </row>
    <row r="23" spans="1:6" x14ac:dyDescent="0.25">
      <c r="A23" s="51">
        <v>21</v>
      </c>
      <c r="B23" s="45" t="s">
        <v>186</v>
      </c>
      <c r="C23" s="45" t="s">
        <v>187</v>
      </c>
      <c r="D23" s="45">
        <v>33.936</v>
      </c>
      <c r="E23" s="45">
        <v>0.53855305761689309</v>
      </c>
      <c r="F23" s="45">
        <v>0.41049808697924162</v>
      </c>
    </row>
    <row r="24" spans="1:6" x14ac:dyDescent="0.25">
      <c r="A24" s="51">
        <v>22</v>
      </c>
      <c r="B24" s="45" t="s">
        <v>275</v>
      </c>
      <c r="C24" s="92" t="s">
        <v>507</v>
      </c>
      <c r="D24" s="45">
        <v>31.158000000000001</v>
      </c>
      <c r="E24" s="45">
        <v>0.49446711955525569</v>
      </c>
      <c r="F24" s="45">
        <v>0.37689472519151374</v>
      </c>
    </row>
    <row r="25" spans="1:6" x14ac:dyDescent="0.25">
      <c r="A25" s="51">
        <v>23</v>
      </c>
      <c r="B25" s="45" t="s">
        <v>246</v>
      </c>
      <c r="C25" s="45" t="s">
        <v>327</v>
      </c>
      <c r="D25" s="45">
        <v>30.047000000000001</v>
      </c>
      <c r="E25" s="45">
        <v>0.4768359182642265</v>
      </c>
      <c r="F25" s="45">
        <v>0.36345579972493147</v>
      </c>
    </row>
    <row r="26" spans="1:6" x14ac:dyDescent="0.25">
      <c r="A26" s="51">
        <v>24</v>
      </c>
      <c r="B26" s="45" t="s">
        <v>287</v>
      </c>
      <c r="C26" s="45" t="s">
        <v>288</v>
      </c>
      <c r="D26" s="45">
        <v>29.824000000000002</v>
      </c>
      <c r="E26" s="45">
        <v>0.47329698227151762</v>
      </c>
      <c r="F26" s="45">
        <v>0.36075833763757958</v>
      </c>
    </row>
    <row r="27" spans="1:6" x14ac:dyDescent="0.25">
      <c r="A27" s="51">
        <v>25</v>
      </c>
      <c r="B27" s="45" t="s">
        <v>225</v>
      </c>
      <c r="C27" s="45" t="s">
        <v>324</v>
      </c>
      <c r="D27" s="45">
        <v>29.55</v>
      </c>
      <c r="E27" s="45">
        <v>0.46894869320424309</v>
      </c>
      <c r="F27" s="45">
        <v>0.35744396718047472</v>
      </c>
    </row>
    <row r="28" spans="1:6" s="15" customFormat="1" x14ac:dyDescent="0.25">
      <c r="A28" s="102"/>
    </row>
    <row r="29" spans="1:6" s="15" customFormat="1" x14ac:dyDescent="0.25">
      <c r="A29" s="102"/>
    </row>
    <row r="30" spans="1:6" x14ac:dyDescent="0.25">
      <c r="A30" s="103" t="s">
        <v>386</v>
      </c>
      <c r="B30" s="104"/>
      <c r="C30" s="48"/>
      <c r="D30" s="48"/>
      <c r="E30" s="48"/>
      <c r="F30" s="49"/>
    </row>
    <row r="31" spans="1:6" s="15" customFormat="1" x14ac:dyDescent="0.25">
      <c r="A31" s="103"/>
    </row>
    <row r="32" spans="1:6" ht="39" x14ac:dyDescent="0.25">
      <c r="A32" s="41" t="s">
        <v>368</v>
      </c>
      <c r="B32" s="41" t="s">
        <v>369</v>
      </c>
      <c r="C32" s="41" t="s">
        <v>367</v>
      </c>
      <c r="D32" s="41" t="s">
        <v>370</v>
      </c>
      <c r="E32" s="41" t="s">
        <v>371</v>
      </c>
      <c r="F32" s="107" t="s">
        <v>372</v>
      </c>
    </row>
    <row r="33" spans="1:6" x14ac:dyDescent="0.25">
      <c r="A33" s="51">
        <v>26</v>
      </c>
      <c r="B33" s="45" t="s">
        <v>221</v>
      </c>
      <c r="C33" s="45" t="s">
        <v>522</v>
      </c>
      <c r="D33" s="45">
        <v>29.506</v>
      </c>
      <c r="E33" s="45">
        <v>0.46825042780657855</v>
      </c>
      <c r="F33" s="45">
        <v>0.35691173250853087</v>
      </c>
    </row>
    <row r="34" spans="1:6" x14ac:dyDescent="0.25">
      <c r="A34" s="51">
        <v>27</v>
      </c>
      <c r="B34" s="45" t="s">
        <v>202</v>
      </c>
      <c r="C34" s="45" t="s">
        <v>323</v>
      </c>
      <c r="D34" s="45">
        <v>28.29</v>
      </c>
      <c r="E34" s="45">
        <v>0.44895291136203169</v>
      </c>
      <c r="F34" s="45">
        <v>0.34220270157480981</v>
      </c>
    </row>
    <row r="35" spans="1:6" x14ac:dyDescent="0.25">
      <c r="A35" s="51">
        <v>28</v>
      </c>
      <c r="B35" s="45" t="s">
        <v>201</v>
      </c>
      <c r="C35" s="45" t="s">
        <v>322</v>
      </c>
      <c r="D35" s="45">
        <v>27.94</v>
      </c>
      <c r="E35" s="45">
        <v>0.44339852751697295</v>
      </c>
      <c r="F35" s="45">
        <v>0.33796901668434731</v>
      </c>
    </row>
    <row r="36" spans="1:6" x14ac:dyDescent="0.25">
      <c r="A36" s="51">
        <v>29</v>
      </c>
      <c r="B36" s="45" t="s">
        <v>290</v>
      </c>
      <c r="C36" s="45" t="s">
        <v>384</v>
      </c>
      <c r="D36" s="45">
        <v>27.518000000000001</v>
      </c>
      <c r="E36" s="45">
        <v>0.4367015275666451</v>
      </c>
      <c r="F36" s="45">
        <v>0.33286440233070397</v>
      </c>
    </row>
    <row r="37" spans="1:6" x14ac:dyDescent="0.25">
      <c r="A37" s="51">
        <v>30</v>
      </c>
      <c r="B37" s="45" t="s">
        <v>301</v>
      </c>
      <c r="C37" s="92" t="s">
        <v>508</v>
      </c>
      <c r="D37" s="45">
        <v>25.212</v>
      </c>
      <c r="E37" s="45">
        <v>0.40010607286177241</v>
      </c>
      <c r="F37" s="45">
        <v>0.30497046702382835</v>
      </c>
    </row>
    <row r="38" spans="1:6" x14ac:dyDescent="0.25">
      <c r="A38" s="51">
        <v>31</v>
      </c>
      <c r="B38" s="45" t="s">
        <v>236</v>
      </c>
      <c r="C38" s="45" t="s">
        <v>237</v>
      </c>
      <c r="D38" s="45">
        <v>24.56</v>
      </c>
      <c r="E38" s="45">
        <v>0.38975904924183447</v>
      </c>
      <c r="F38" s="45">
        <v>0.297083716885024</v>
      </c>
    </row>
    <row r="39" spans="1:6" x14ac:dyDescent="0.25">
      <c r="A39" s="51">
        <v>32</v>
      </c>
      <c r="B39" s="45" t="s">
        <v>233</v>
      </c>
      <c r="C39" s="45" t="s">
        <v>326</v>
      </c>
      <c r="D39" s="45">
        <v>23.873000000000001</v>
      </c>
      <c r="E39" s="45">
        <v>0.37885658723739069</v>
      </c>
      <c r="F39" s="45">
        <v>0.28877359825717336</v>
      </c>
    </row>
    <row r="40" spans="1:6" x14ac:dyDescent="0.25">
      <c r="A40" s="51">
        <v>33</v>
      </c>
      <c r="B40" s="45" t="s">
        <v>264</v>
      </c>
      <c r="C40" s="45" t="s">
        <v>265</v>
      </c>
      <c r="D40" s="45">
        <v>23.231999999999999</v>
      </c>
      <c r="E40" s="45">
        <v>0.36868412996686883</v>
      </c>
      <c r="F40" s="45">
        <v>0.28101990678635491</v>
      </c>
    </row>
    <row r="41" spans="1:6" x14ac:dyDescent="0.25">
      <c r="A41" s="51">
        <v>34</v>
      </c>
      <c r="B41" s="45" t="s">
        <v>251</v>
      </c>
      <c r="C41" s="45" t="s">
        <v>245</v>
      </c>
      <c r="D41" s="45">
        <v>22.73</v>
      </c>
      <c r="E41" s="45">
        <v>0.36071755656624177</v>
      </c>
      <c r="F41" s="45">
        <v>0.27494759302917732</v>
      </c>
    </row>
    <row r="42" spans="1:6" x14ac:dyDescent="0.25">
      <c r="A42" s="51">
        <v>35</v>
      </c>
      <c r="B42" s="45" t="s">
        <v>197</v>
      </c>
      <c r="C42" s="45" t="s">
        <v>198</v>
      </c>
      <c r="D42" s="45">
        <v>22.372</v>
      </c>
      <c r="E42" s="45">
        <v>0.35503621537615315</v>
      </c>
      <c r="F42" s="45">
        <v>0.27061713819836142</v>
      </c>
    </row>
    <row r="43" spans="1:6" x14ac:dyDescent="0.25">
      <c r="A43" s="51">
        <v>36</v>
      </c>
      <c r="B43" s="45" t="s">
        <v>242</v>
      </c>
      <c r="C43" s="45" t="s">
        <v>243</v>
      </c>
      <c r="D43" s="45">
        <v>22.204000000000001</v>
      </c>
      <c r="E43" s="45">
        <v>0.35237011113052497</v>
      </c>
      <c r="F43" s="45">
        <v>0.26858496945093946</v>
      </c>
    </row>
    <row r="44" spans="1:6" x14ac:dyDescent="0.25">
      <c r="A44" s="51">
        <v>37</v>
      </c>
      <c r="B44" s="45" t="s">
        <v>222</v>
      </c>
      <c r="C44" s="45" t="s">
        <v>223</v>
      </c>
      <c r="D44" s="45">
        <v>21.81</v>
      </c>
      <c r="E44" s="45">
        <v>0.34611746188780168</v>
      </c>
      <c r="F44" s="45">
        <v>0.26381904988853311</v>
      </c>
    </row>
    <row r="45" spans="1:6" x14ac:dyDescent="0.25">
      <c r="A45" s="51">
        <v>38</v>
      </c>
      <c r="B45" s="45" t="s">
        <v>312</v>
      </c>
      <c r="C45" s="45" t="s">
        <v>330</v>
      </c>
      <c r="D45" s="45">
        <v>20.731000000000002</v>
      </c>
      <c r="E45" s="45">
        <v>0.32899408997689217</v>
      </c>
      <c r="F45" s="45">
        <v>0.25076720418336451</v>
      </c>
    </row>
    <row r="46" spans="1:6" x14ac:dyDescent="0.25">
      <c r="A46" s="51">
        <v>39</v>
      </c>
      <c r="B46" s="45" t="s">
        <v>181</v>
      </c>
      <c r="C46" s="45" t="s">
        <v>182</v>
      </c>
      <c r="D46" s="45">
        <v>20.667000000000002</v>
      </c>
      <c r="E46" s="45">
        <v>0.32797843121665288</v>
      </c>
      <c r="F46" s="45">
        <v>0.24999304466053707</v>
      </c>
    </row>
    <row r="47" spans="1:6" x14ac:dyDescent="0.25">
      <c r="A47" s="51">
        <v>40</v>
      </c>
      <c r="B47" s="45" t="s">
        <v>296</v>
      </c>
      <c r="C47" s="45" t="s">
        <v>328</v>
      </c>
      <c r="D47" s="45">
        <v>20.265999999999998</v>
      </c>
      <c r="E47" s="45">
        <v>0.32161469429702838</v>
      </c>
      <c r="F47" s="45">
        <v>0.24514245140032148</v>
      </c>
    </row>
    <row r="48" spans="1:6" x14ac:dyDescent="0.25">
      <c r="A48" s="51">
        <v>41</v>
      </c>
      <c r="B48" s="45" t="s">
        <v>271</v>
      </c>
      <c r="C48" s="45" t="s">
        <v>272</v>
      </c>
      <c r="D48" s="45">
        <v>20.04</v>
      </c>
      <c r="E48" s="45">
        <v>0.31802814929993339</v>
      </c>
      <c r="F48" s="45">
        <v>0.24240870058533712</v>
      </c>
    </row>
    <row r="49" spans="1:6" x14ac:dyDescent="0.25">
      <c r="A49" s="51">
        <v>42</v>
      </c>
      <c r="B49" s="45" t="s">
        <v>199</v>
      </c>
      <c r="C49" s="45" t="s">
        <v>200</v>
      </c>
      <c r="D49" s="45">
        <v>19.506</v>
      </c>
      <c r="E49" s="45">
        <v>0.30955374651918666</v>
      </c>
      <c r="F49" s="45">
        <v>0.23594930706674583</v>
      </c>
    </row>
    <row r="50" spans="1:6" x14ac:dyDescent="0.25">
      <c r="A50" s="51">
        <v>43</v>
      </c>
      <c r="B50" s="45" t="s">
        <v>196</v>
      </c>
      <c r="C50" s="45" t="s">
        <v>321</v>
      </c>
      <c r="D50" s="45">
        <v>19.452999999999999</v>
      </c>
      <c r="E50" s="45">
        <v>0.30871265410836346</v>
      </c>
      <c r="F50" s="45">
        <v>0.23530820621190437</v>
      </c>
    </row>
    <row r="51" spans="1:6" x14ac:dyDescent="0.25">
      <c r="A51" s="51">
        <v>44</v>
      </c>
      <c r="B51" s="45" t="s">
        <v>231</v>
      </c>
      <c r="C51" s="45" t="s">
        <v>232</v>
      </c>
      <c r="D51" s="45">
        <v>18.745999999999999</v>
      </c>
      <c r="E51" s="45">
        <v>0.29749279874134482</v>
      </c>
      <c r="F51" s="45">
        <v>0.22675616273317017</v>
      </c>
    </row>
    <row r="52" spans="1:6" x14ac:dyDescent="0.25">
      <c r="A52" s="51">
        <v>45</v>
      </c>
      <c r="B52" s="45" t="s">
        <v>283</v>
      </c>
      <c r="C52" s="45" t="s">
        <v>284</v>
      </c>
      <c r="D52" s="45">
        <v>17.981999999999999</v>
      </c>
      <c r="E52" s="45">
        <v>0.2853683722909881</v>
      </c>
      <c r="F52" s="45">
        <v>0.21751463342941779</v>
      </c>
    </row>
    <row r="53" spans="1:6" x14ac:dyDescent="0.25">
      <c r="A53" s="51">
        <v>46</v>
      </c>
      <c r="B53" s="45" t="s">
        <v>273</v>
      </c>
      <c r="C53" s="92" t="s">
        <v>509</v>
      </c>
      <c r="D53" s="45">
        <v>17.669</v>
      </c>
      <c r="E53" s="45">
        <v>0.28040116616669275</v>
      </c>
      <c r="F53" s="45">
        <v>0.21372850951308994</v>
      </c>
    </row>
    <row r="54" spans="1:6" x14ac:dyDescent="0.25">
      <c r="A54" s="51">
        <v>47</v>
      </c>
      <c r="B54" s="45" t="s">
        <v>294</v>
      </c>
      <c r="C54" s="45" t="s">
        <v>521</v>
      </c>
      <c r="D54" s="45">
        <v>17.602</v>
      </c>
      <c r="E54" s="45">
        <v>0.27933789840206724</v>
      </c>
      <c r="F54" s="45">
        <v>0.21291806126262997</v>
      </c>
    </row>
    <row r="55" spans="1:6" x14ac:dyDescent="0.25">
      <c r="A55" s="51">
        <v>48</v>
      </c>
      <c r="B55" s="45" t="s">
        <v>229</v>
      </c>
      <c r="C55" s="45" t="s">
        <v>230</v>
      </c>
      <c r="D55" s="45">
        <v>17.577999999999999</v>
      </c>
      <c r="E55" s="45">
        <v>0.27895702636697745</v>
      </c>
      <c r="F55" s="45">
        <v>0.2126277514415697</v>
      </c>
    </row>
    <row r="56" spans="1:6" x14ac:dyDescent="0.25">
      <c r="A56" s="51">
        <v>49</v>
      </c>
      <c r="B56" s="45" t="s">
        <v>195</v>
      </c>
      <c r="C56" s="45" t="s">
        <v>320</v>
      </c>
      <c r="D56" s="45">
        <v>17.533999999999999</v>
      </c>
      <c r="E56" s="45">
        <v>0.27825876096931296</v>
      </c>
      <c r="F56" s="45">
        <v>0.21209551676962582</v>
      </c>
    </row>
    <row r="57" spans="1:6" ht="14.25" thickBot="1" x14ac:dyDescent="0.3">
      <c r="A57" s="52">
        <v>50</v>
      </c>
      <c r="B57" s="53" t="s">
        <v>234</v>
      </c>
      <c r="C57" s="53" t="s">
        <v>235</v>
      </c>
      <c r="D57" s="53">
        <v>17.431000000000001</v>
      </c>
      <c r="E57" s="53">
        <v>0.27662418515205284</v>
      </c>
      <c r="F57" s="53">
        <v>0.21084960378757547</v>
      </c>
    </row>
    <row r="58" spans="1:6" x14ac:dyDescent="0.25">
      <c r="A58" s="120" t="s">
        <v>373</v>
      </c>
      <c r="B58" s="121"/>
      <c r="C58" s="121"/>
      <c r="D58" s="54">
        <v>3048.6989999999996</v>
      </c>
      <c r="E58" s="46">
        <v>48.381841354419031</v>
      </c>
      <c r="F58" s="47">
        <v>36.877802548194452</v>
      </c>
    </row>
    <row r="59" spans="1:6" x14ac:dyDescent="0.25">
      <c r="A59" s="122" t="s">
        <v>374</v>
      </c>
      <c r="B59" s="123"/>
      <c r="C59" s="123"/>
      <c r="D59" s="40">
        <v>3252.630000000001</v>
      </c>
      <c r="E59" s="41">
        <v>51.618158645580969</v>
      </c>
      <c r="F59" s="42">
        <v>39.344601386471325</v>
      </c>
    </row>
    <row r="60" spans="1:6" x14ac:dyDescent="0.25">
      <c r="A60" s="122" t="s">
        <v>375</v>
      </c>
      <c r="B60" s="123"/>
      <c r="C60" s="123"/>
      <c r="D60" s="40">
        <v>6301.3290000000006</v>
      </c>
      <c r="E60" s="41">
        <v>100</v>
      </c>
      <c r="F60" s="42">
        <v>76.222403934665778</v>
      </c>
    </row>
    <row r="61" spans="1:6" x14ac:dyDescent="0.25">
      <c r="A61" s="122" t="s">
        <v>376</v>
      </c>
      <c r="B61" s="123"/>
      <c r="C61" s="123"/>
      <c r="D61" s="40">
        <v>1965.701</v>
      </c>
      <c r="E61" s="124"/>
      <c r="F61" s="42">
        <v>23.777596065334226</v>
      </c>
    </row>
    <row r="62" spans="1:6" ht="14.25" thickBot="1" x14ac:dyDescent="0.3">
      <c r="A62" s="126" t="s">
        <v>377</v>
      </c>
      <c r="B62" s="127"/>
      <c r="C62" s="127"/>
      <c r="D62" s="43">
        <v>8267.0300000000007</v>
      </c>
      <c r="E62" s="125"/>
      <c r="F62" s="44">
        <v>100</v>
      </c>
    </row>
  </sheetData>
  <mergeCells count="7">
    <mergeCell ref="A1:H1"/>
    <mergeCell ref="A58:C58"/>
    <mergeCell ref="A59:C59"/>
    <mergeCell ref="A60:C60"/>
    <mergeCell ref="A61:C61"/>
    <mergeCell ref="E61:E62"/>
    <mergeCell ref="A62:C6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workbookViewId="0">
      <selection activeCell="E36" sqref="E36"/>
    </sheetView>
  </sheetViews>
  <sheetFormatPr defaultRowHeight="15" x14ac:dyDescent="0.25"/>
  <cols>
    <col min="3" max="3" width="15" customWidth="1"/>
    <col min="5" max="5" width="10.5703125" customWidth="1"/>
    <col min="6" max="6" width="18.140625" customWidth="1"/>
  </cols>
  <sheetData>
    <row r="1" spans="1:8" ht="15.75" thickBot="1" x14ac:dyDescent="0.3">
      <c r="A1" s="128" t="s">
        <v>393</v>
      </c>
      <c r="B1" s="128"/>
      <c r="C1" s="128"/>
      <c r="D1" s="128"/>
      <c r="E1" s="128"/>
      <c r="F1" s="128"/>
      <c r="G1" s="128"/>
      <c r="H1" s="128"/>
    </row>
    <row r="2" spans="1:8" ht="24.75" customHeight="1" x14ac:dyDescent="0.25">
      <c r="A2" s="55" t="s">
        <v>368</v>
      </c>
      <c r="B2" s="56" t="s">
        <v>369</v>
      </c>
      <c r="C2" s="56" t="s">
        <v>367</v>
      </c>
      <c r="D2" s="57" t="s">
        <v>370</v>
      </c>
      <c r="E2" s="57" t="s">
        <v>387</v>
      </c>
      <c r="F2" s="58" t="s">
        <v>388</v>
      </c>
      <c r="G2" s="5"/>
      <c r="H2" s="5"/>
    </row>
    <row r="3" spans="1:8" x14ac:dyDescent="0.25">
      <c r="A3" s="51">
        <v>1</v>
      </c>
      <c r="B3" s="45" t="s">
        <v>211</v>
      </c>
      <c r="C3" s="45" t="s">
        <v>517</v>
      </c>
      <c r="D3" s="45">
        <v>970.84400000000005</v>
      </c>
      <c r="E3" s="45">
        <f t="shared" ref="E3:E27" si="0">D3/D$59*100</f>
        <v>55.789444044424954</v>
      </c>
      <c r="F3" s="45">
        <f t="shared" ref="F3:F27" si="1">D3/D$61*100</f>
        <v>16.428227315885028</v>
      </c>
    </row>
    <row r="4" spans="1:8" x14ac:dyDescent="0.25">
      <c r="A4" s="51">
        <v>2</v>
      </c>
      <c r="B4" s="45" t="s">
        <v>304</v>
      </c>
      <c r="C4" s="45" t="s">
        <v>305</v>
      </c>
      <c r="D4" s="45">
        <v>117.27</v>
      </c>
      <c r="E4" s="45">
        <f t="shared" si="0"/>
        <v>6.7389076958705152</v>
      </c>
      <c r="F4" s="45">
        <f t="shared" si="1"/>
        <v>1.9843952450999718</v>
      </c>
    </row>
    <row r="5" spans="1:8" x14ac:dyDescent="0.25">
      <c r="A5" s="51">
        <v>3</v>
      </c>
      <c r="B5" s="45" t="s">
        <v>224</v>
      </c>
      <c r="C5" s="45" t="s">
        <v>518</v>
      </c>
      <c r="D5" s="45">
        <v>85.055000000000007</v>
      </c>
      <c r="E5" s="45">
        <f t="shared" si="0"/>
        <v>4.887676252001933</v>
      </c>
      <c r="F5" s="45">
        <f t="shared" si="1"/>
        <v>1.4392661172676569</v>
      </c>
    </row>
    <row r="6" spans="1:8" x14ac:dyDescent="0.25">
      <c r="A6" s="51">
        <v>4</v>
      </c>
      <c r="B6" s="45" t="s">
        <v>306</v>
      </c>
      <c r="C6" s="45" t="s">
        <v>395</v>
      </c>
      <c r="D6" s="45">
        <v>59.167999999999999</v>
      </c>
      <c r="E6" s="45">
        <f t="shared" si="0"/>
        <v>3.400082634512378</v>
      </c>
      <c r="F6" s="45">
        <f t="shared" si="1"/>
        <v>1.0012168317734726</v>
      </c>
    </row>
    <row r="7" spans="1:8" x14ac:dyDescent="0.25">
      <c r="A7" s="51">
        <v>5</v>
      </c>
      <c r="B7" s="45" t="s">
        <v>176</v>
      </c>
      <c r="C7" s="45" t="s">
        <v>177</v>
      </c>
      <c r="D7" s="45">
        <v>55.252000000000002</v>
      </c>
      <c r="E7" s="45">
        <f t="shared" si="0"/>
        <v>3.175050123750641</v>
      </c>
      <c r="F7" s="45">
        <f t="shared" si="1"/>
        <v>0.93495187245044475</v>
      </c>
    </row>
    <row r="8" spans="1:8" x14ac:dyDescent="0.25">
      <c r="A8" s="51">
        <v>6</v>
      </c>
      <c r="B8" s="45" t="s">
        <v>213</v>
      </c>
      <c r="C8" s="45" t="s">
        <v>214</v>
      </c>
      <c r="D8" s="45">
        <v>29.597999999999999</v>
      </c>
      <c r="E8" s="45">
        <f t="shared" si="0"/>
        <v>1.7008458257216295</v>
      </c>
      <c r="F8" s="45">
        <f t="shared" si="1"/>
        <v>0.5008453181927941</v>
      </c>
    </row>
    <row r="9" spans="1:8" x14ac:dyDescent="0.25">
      <c r="A9" s="51">
        <v>7</v>
      </c>
      <c r="B9" s="45" t="s">
        <v>170</v>
      </c>
      <c r="C9" s="45" t="s">
        <v>171</v>
      </c>
      <c r="D9" s="45">
        <v>27.244</v>
      </c>
      <c r="E9" s="45">
        <f t="shared" si="0"/>
        <v>1.5655734737468774</v>
      </c>
      <c r="F9" s="45">
        <f t="shared" si="1"/>
        <v>0.46101188758850198</v>
      </c>
    </row>
    <row r="10" spans="1:8" x14ac:dyDescent="0.25">
      <c r="A10" s="51">
        <v>8</v>
      </c>
      <c r="B10" s="45" t="s">
        <v>238</v>
      </c>
      <c r="C10" s="45" t="s">
        <v>239</v>
      </c>
      <c r="D10" s="45">
        <v>27.1</v>
      </c>
      <c r="E10" s="45">
        <f t="shared" si="0"/>
        <v>1.5572985295309199</v>
      </c>
      <c r="F10" s="45">
        <f t="shared" si="1"/>
        <v>0.45857517815476451</v>
      </c>
    </row>
    <row r="11" spans="1:8" x14ac:dyDescent="0.25">
      <c r="A11" s="51">
        <v>9</v>
      </c>
      <c r="B11" s="45" t="s">
        <v>215</v>
      </c>
      <c r="C11" s="45" t="s">
        <v>216</v>
      </c>
      <c r="D11" s="45">
        <v>20.75</v>
      </c>
      <c r="E11" s="45">
        <f t="shared" si="0"/>
        <v>1.1923964755633425</v>
      </c>
      <c r="F11" s="45">
        <f t="shared" si="1"/>
        <v>0.35112306076425698</v>
      </c>
    </row>
    <row r="12" spans="1:8" x14ac:dyDescent="0.25">
      <c r="A12" s="51">
        <v>10</v>
      </c>
      <c r="B12" s="45" t="s">
        <v>207</v>
      </c>
      <c r="C12" s="45" t="s">
        <v>208</v>
      </c>
      <c r="D12" s="45">
        <v>20.088000000000001</v>
      </c>
      <c r="E12" s="45">
        <f t="shared" si="0"/>
        <v>1.1543547181260927</v>
      </c>
      <c r="F12" s="45">
        <f t="shared" si="1"/>
        <v>0.33992096600638044</v>
      </c>
    </row>
    <row r="13" spans="1:8" x14ac:dyDescent="0.25">
      <c r="A13" s="51">
        <v>11</v>
      </c>
      <c r="B13" s="45" t="s">
        <v>172</v>
      </c>
      <c r="C13" s="45" t="s">
        <v>173</v>
      </c>
      <c r="D13" s="45">
        <v>19.600999999999999</v>
      </c>
      <c r="E13" s="45">
        <f t="shared" si="0"/>
        <v>1.1263693165068471</v>
      </c>
      <c r="F13" s="45">
        <f t="shared" si="1"/>
        <v>0.33168015007422652</v>
      </c>
    </row>
    <row r="14" spans="1:8" x14ac:dyDescent="0.25">
      <c r="A14" s="51">
        <v>12</v>
      </c>
      <c r="B14" s="45" t="s">
        <v>261</v>
      </c>
      <c r="C14" s="45" t="s">
        <v>260</v>
      </c>
      <c r="D14" s="45">
        <v>11.896000000000001</v>
      </c>
      <c r="E14" s="45">
        <f t="shared" si="0"/>
        <v>0.68360233606272403</v>
      </c>
      <c r="F14" s="45">
        <f t="shared" si="1"/>
        <v>0.20129927377598081</v>
      </c>
    </row>
    <row r="15" spans="1:8" x14ac:dyDescent="0.25">
      <c r="A15" s="51">
        <v>13</v>
      </c>
      <c r="B15" s="45" t="s">
        <v>251</v>
      </c>
      <c r="C15" s="45" t="s">
        <v>245</v>
      </c>
      <c r="D15" s="45">
        <v>11.304</v>
      </c>
      <c r="E15" s="45">
        <f t="shared" si="0"/>
        <v>0.6495831209526759</v>
      </c>
      <c r="F15" s="45">
        <f t="shared" si="1"/>
        <v>0.19128169054839331</v>
      </c>
    </row>
    <row r="16" spans="1:8" x14ac:dyDescent="0.25">
      <c r="A16" s="51">
        <v>14</v>
      </c>
      <c r="B16" s="45" t="s">
        <v>254</v>
      </c>
      <c r="C16" s="45" t="s">
        <v>255</v>
      </c>
      <c r="D16" s="45">
        <v>11.241</v>
      </c>
      <c r="E16" s="45">
        <f t="shared" si="0"/>
        <v>0.64596283285819445</v>
      </c>
      <c r="F16" s="45">
        <f t="shared" si="1"/>
        <v>0.19021563017113313</v>
      </c>
    </row>
    <row r="17" spans="1:8" x14ac:dyDescent="0.25">
      <c r="A17" s="51">
        <v>15</v>
      </c>
      <c r="B17" s="45" t="s">
        <v>267</v>
      </c>
      <c r="C17" s="92" t="s">
        <v>510</v>
      </c>
      <c r="D17" s="45">
        <v>10.252000000000001</v>
      </c>
      <c r="E17" s="45">
        <f t="shared" si="0"/>
        <v>0.58913005626387416</v>
      </c>
      <c r="F17" s="45">
        <f t="shared" si="1"/>
        <v>0.17348017440747773</v>
      </c>
    </row>
    <row r="18" spans="1:8" x14ac:dyDescent="0.25">
      <c r="A18" s="51">
        <v>16</v>
      </c>
      <c r="B18" s="45" t="s">
        <v>249</v>
      </c>
      <c r="C18" s="45" t="s">
        <v>250</v>
      </c>
      <c r="D18" s="45">
        <v>10.199999999999999</v>
      </c>
      <c r="E18" s="45">
        <f t="shared" si="0"/>
        <v>0.58614188196366712</v>
      </c>
      <c r="F18" s="45">
        <f t="shared" si="1"/>
        <v>0.17260025155640582</v>
      </c>
    </row>
    <row r="19" spans="1:8" x14ac:dyDescent="0.25">
      <c r="A19" s="51">
        <v>17</v>
      </c>
      <c r="B19" s="45" t="s">
        <v>252</v>
      </c>
      <c r="C19" s="45" t="s">
        <v>253</v>
      </c>
      <c r="D19" s="45">
        <v>8.8960000000000008</v>
      </c>
      <c r="E19" s="45">
        <f t="shared" si="0"/>
        <v>0.51120766489693958</v>
      </c>
      <c r="F19" s="45">
        <f t="shared" si="1"/>
        <v>0.15053449390644966</v>
      </c>
    </row>
    <row r="20" spans="1:8" x14ac:dyDescent="0.25">
      <c r="A20" s="51">
        <v>18</v>
      </c>
      <c r="B20" s="45" t="s">
        <v>179</v>
      </c>
      <c r="C20" s="45" t="s">
        <v>180</v>
      </c>
      <c r="D20" s="45">
        <v>7.5410000000000004</v>
      </c>
      <c r="E20" s="45">
        <f t="shared" si="0"/>
        <v>0.43334273842039361</v>
      </c>
      <c r="F20" s="45">
        <f t="shared" si="1"/>
        <v>0.12760573499871142</v>
      </c>
    </row>
    <row r="21" spans="1:8" x14ac:dyDescent="0.25">
      <c r="A21" s="51">
        <v>19</v>
      </c>
      <c r="B21" s="45" t="s">
        <v>262</v>
      </c>
      <c r="C21" s="45" t="s">
        <v>263</v>
      </c>
      <c r="D21" s="45">
        <v>7.2140000000000004</v>
      </c>
      <c r="E21" s="45">
        <f t="shared" si="0"/>
        <v>0.41455171926332313</v>
      </c>
      <c r="F21" s="45">
        <f t="shared" si="1"/>
        <v>0.12207237399293253</v>
      </c>
    </row>
    <row r="22" spans="1:8" x14ac:dyDescent="0.25">
      <c r="A22" s="51">
        <v>20</v>
      </c>
      <c r="B22" s="45" t="s">
        <v>290</v>
      </c>
      <c r="C22" s="45" t="s">
        <v>382</v>
      </c>
      <c r="D22" s="45">
        <v>6.3719999999999999</v>
      </c>
      <c r="E22" s="45">
        <f t="shared" si="0"/>
        <v>0.36616628155612618</v>
      </c>
      <c r="F22" s="45">
        <f t="shared" si="1"/>
        <v>0.10782439244288412</v>
      </c>
    </row>
    <row r="23" spans="1:8" x14ac:dyDescent="0.25">
      <c r="A23" s="51">
        <v>21</v>
      </c>
      <c r="B23" s="45" t="s">
        <v>268</v>
      </c>
      <c r="C23" s="45" t="s">
        <v>396</v>
      </c>
      <c r="D23" s="45">
        <v>5.9690000000000003</v>
      </c>
      <c r="E23" s="45">
        <f t="shared" si="0"/>
        <v>0.34300793072952251</v>
      </c>
      <c r="F23" s="45">
        <f t="shared" si="1"/>
        <v>0.10100499034707711</v>
      </c>
    </row>
    <row r="24" spans="1:8" x14ac:dyDescent="0.25">
      <c r="A24" s="51">
        <v>22</v>
      </c>
      <c r="B24" s="45" t="s">
        <v>302</v>
      </c>
      <c r="C24" s="45" t="s">
        <v>397</v>
      </c>
      <c r="D24" s="45">
        <v>5.9279999999999999</v>
      </c>
      <c r="E24" s="45">
        <f t="shared" si="0"/>
        <v>0.34065187022359006</v>
      </c>
      <c r="F24" s="45">
        <f t="shared" si="1"/>
        <v>0.10031120502219351</v>
      </c>
    </row>
    <row r="25" spans="1:8" x14ac:dyDescent="0.25">
      <c r="A25" s="51">
        <v>23</v>
      </c>
      <c r="B25" s="45" t="s">
        <v>191</v>
      </c>
      <c r="C25" s="45" t="s">
        <v>192</v>
      </c>
      <c r="D25" s="45">
        <v>5.367</v>
      </c>
      <c r="E25" s="45">
        <f t="shared" si="0"/>
        <v>0.30841406671558841</v>
      </c>
      <c r="F25" s="45">
        <f t="shared" si="1"/>
        <v>9.081819118659118E-2</v>
      </c>
    </row>
    <row r="26" spans="1:8" x14ac:dyDescent="0.25">
      <c r="A26" s="51">
        <v>24</v>
      </c>
      <c r="B26" s="45" t="s">
        <v>205</v>
      </c>
      <c r="C26" s="45" t="s">
        <v>206</v>
      </c>
      <c r="D26" s="45">
        <v>5.2160000000000002</v>
      </c>
      <c r="E26" s="45">
        <f t="shared" si="0"/>
        <v>0.29973686826691059</v>
      </c>
      <c r="F26" s="45">
        <f t="shared" si="1"/>
        <v>8.8263030599824793E-2</v>
      </c>
    </row>
    <row r="27" spans="1:8" x14ac:dyDescent="0.25">
      <c r="A27" s="51">
        <v>25</v>
      </c>
      <c r="B27" s="45" t="s">
        <v>190</v>
      </c>
      <c r="C27" s="45" t="s">
        <v>318</v>
      </c>
      <c r="D27" s="45">
        <v>4.8659999999999997</v>
      </c>
      <c r="E27" s="45">
        <f t="shared" si="0"/>
        <v>0.27962415663090234</v>
      </c>
      <c r="F27" s="45">
        <f t="shared" si="1"/>
        <v>8.2340472948379484E-2</v>
      </c>
    </row>
    <row r="28" spans="1:8" s="9" customFormat="1" x14ac:dyDescent="0.25">
      <c r="A28" s="102"/>
      <c r="B28" s="15"/>
      <c r="C28" s="15"/>
      <c r="D28" s="15"/>
      <c r="E28" s="15"/>
      <c r="F28" s="15"/>
    </row>
    <row r="29" spans="1:8" x14ac:dyDescent="0.25">
      <c r="A29" s="135" t="s">
        <v>394</v>
      </c>
      <c r="B29" s="135"/>
      <c r="C29" s="135"/>
      <c r="D29" s="135"/>
      <c r="E29" s="135"/>
      <c r="F29" s="135"/>
      <c r="G29" s="135"/>
      <c r="H29" s="135"/>
    </row>
    <row r="30" spans="1:8" s="9" customFormat="1" ht="15.75" thickBot="1" x14ac:dyDescent="0.3">
      <c r="A30" s="93"/>
      <c r="B30" s="93"/>
      <c r="C30" s="93"/>
      <c r="D30" s="93"/>
      <c r="E30" s="93"/>
      <c r="F30" s="93"/>
      <c r="G30" s="93"/>
      <c r="H30" s="93"/>
    </row>
    <row r="31" spans="1:8" ht="67.5" customHeight="1" thickBot="1" x14ac:dyDescent="0.35">
      <c r="A31" s="64" t="s">
        <v>368</v>
      </c>
      <c r="B31" s="65" t="s">
        <v>369</v>
      </c>
      <c r="C31" s="65" t="s">
        <v>367</v>
      </c>
      <c r="D31" s="66" t="s">
        <v>370</v>
      </c>
      <c r="E31" s="66" t="s">
        <v>387</v>
      </c>
      <c r="F31" s="67" t="s">
        <v>388</v>
      </c>
      <c r="G31" s="1"/>
      <c r="H31" s="1"/>
    </row>
    <row r="32" spans="1:8" x14ac:dyDescent="0.25">
      <c r="A32" s="51">
        <v>26</v>
      </c>
      <c r="B32" s="45" t="s">
        <v>308</v>
      </c>
      <c r="C32" s="45" t="s">
        <v>398</v>
      </c>
      <c r="D32" s="45">
        <v>4.6989999999999998</v>
      </c>
      <c r="E32" s="45">
        <f t="shared" ref="E32:E59" si="2">D32/D$59*100</f>
        <v>0.27002751993600704</v>
      </c>
      <c r="F32" s="45">
        <f t="shared" ref="F32:F61" si="3">D32/D$61*100</f>
        <v>7.9514566868975581E-2</v>
      </c>
    </row>
    <row r="33" spans="1:6" x14ac:dyDescent="0.25">
      <c r="A33" s="51">
        <v>27</v>
      </c>
      <c r="B33" s="45" t="s">
        <v>285</v>
      </c>
      <c r="C33" s="45" t="s">
        <v>286</v>
      </c>
      <c r="D33" s="45">
        <v>4.4829999999999997</v>
      </c>
      <c r="E33" s="45">
        <f t="shared" si="2"/>
        <v>0.25761510361207052</v>
      </c>
      <c r="F33" s="45">
        <f t="shared" si="3"/>
        <v>7.5859502718369345E-2</v>
      </c>
    </row>
    <row r="34" spans="1:6" x14ac:dyDescent="0.25">
      <c r="A34" s="51">
        <v>28</v>
      </c>
      <c r="B34" s="45" t="s">
        <v>274</v>
      </c>
      <c r="C34" s="92" t="s">
        <v>511</v>
      </c>
      <c r="D34" s="45">
        <v>4.4130000000000003</v>
      </c>
      <c r="E34" s="45">
        <f t="shared" si="2"/>
        <v>0.25359256128486896</v>
      </c>
      <c r="F34" s="45">
        <f t="shared" si="3"/>
        <v>7.4674991188080297E-2</v>
      </c>
    </row>
    <row r="35" spans="1:6" x14ac:dyDescent="0.25">
      <c r="A35" s="51">
        <v>29</v>
      </c>
      <c r="B35" s="45" t="s">
        <v>299</v>
      </c>
      <c r="C35" s="45" t="s">
        <v>300</v>
      </c>
      <c r="D35" s="45">
        <v>3.8039999999999998</v>
      </c>
      <c r="E35" s="45">
        <f t="shared" si="2"/>
        <v>0.21859644303821468</v>
      </c>
      <c r="F35" s="45">
        <f t="shared" si="3"/>
        <v>6.436974087456547E-2</v>
      </c>
    </row>
    <row r="36" spans="1:6" x14ac:dyDescent="0.25">
      <c r="A36" s="51">
        <v>30</v>
      </c>
      <c r="B36" s="45" t="s">
        <v>269</v>
      </c>
      <c r="C36" s="45" t="s">
        <v>270</v>
      </c>
      <c r="D36" s="45">
        <v>3.7480000000000002</v>
      </c>
      <c r="E36" s="45">
        <f t="shared" si="2"/>
        <v>0.2153784091764534</v>
      </c>
      <c r="F36" s="45">
        <f t="shared" si="3"/>
        <v>6.3422131650334224E-2</v>
      </c>
    </row>
    <row r="37" spans="1:6" x14ac:dyDescent="0.25">
      <c r="A37" s="51">
        <v>31</v>
      </c>
      <c r="B37" s="45" t="s">
        <v>244</v>
      </c>
      <c r="C37" s="45" t="s">
        <v>245</v>
      </c>
      <c r="D37" s="45">
        <v>3.7440000000000002</v>
      </c>
      <c r="E37" s="45">
        <f t="shared" si="2"/>
        <v>0.21514854961489902</v>
      </c>
      <c r="F37" s="45">
        <f t="shared" si="3"/>
        <v>6.3354445277174848E-2</v>
      </c>
    </row>
    <row r="38" spans="1:6" x14ac:dyDescent="0.25">
      <c r="A38" s="51">
        <v>32</v>
      </c>
      <c r="B38" s="45" t="s">
        <v>240</v>
      </c>
      <c r="C38" s="45" t="s">
        <v>241</v>
      </c>
      <c r="D38" s="45">
        <v>3.6779999999999999</v>
      </c>
      <c r="E38" s="45">
        <f t="shared" si="2"/>
        <v>0.21135586684925176</v>
      </c>
      <c r="F38" s="45">
        <f t="shared" si="3"/>
        <v>6.2237620120045162E-2</v>
      </c>
    </row>
    <row r="39" spans="1:6" x14ac:dyDescent="0.25">
      <c r="A39" s="51">
        <v>33</v>
      </c>
      <c r="B39" s="45" t="s">
        <v>314</v>
      </c>
      <c r="C39" s="45" t="s">
        <v>512</v>
      </c>
      <c r="D39" s="45">
        <v>3.6640000000000001</v>
      </c>
      <c r="E39" s="45">
        <f t="shared" si="2"/>
        <v>0.21055135838381145</v>
      </c>
      <c r="F39" s="45">
        <f t="shared" si="3"/>
        <v>6.2000717813987354E-2</v>
      </c>
    </row>
    <row r="40" spans="1:6" x14ac:dyDescent="0.25">
      <c r="A40" s="51">
        <v>34</v>
      </c>
      <c r="B40" s="45" t="s">
        <v>279</v>
      </c>
      <c r="C40" s="45" t="s">
        <v>280</v>
      </c>
      <c r="D40" s="45">
        <v>3.5249999999999999</v>
      </c>
      <c r="E40" s="45">
        <f t="shared" si="2"/>
        <v>0.20256373861979676</v>
      </c>
      <c r="F40" s="45">
        <f t="shared" si="3"/>
        <v>5.9648616346699074E-2</v>
      </c>
    </row>
    <row r="41" spans="1:6" x14ac:dyDescent="0.25">
      <c r="A41" s="51">
        <v>35</v>
      </c>
      <c r="B41" s="45" t="s">
        <v>289</v>
      </c>
      <c r="C41" s="45" t="s">
        <v>516</v>
      </c>
      <c r="D41" s="45">
        <v>3.5059999999999998</v>
      </c>
      <c r="E41" s="45">
        <f t="shared" si="2"/>
        <v>0.20147190570241344</v>
      </c>
      <c r="F41" s="45">
        <f t="shared" si="3"/>
        <v>5.9327106074192046E-2</v>
      </c>
    </row>
    <row r="42" spans="1:6" x14ac:dyDescent="0.25">
      <c r="A42" s="51">
        <v>36</v>
      </c>
      <c r="B42" s="45" t="s">
        <v>174</v>
      </c>
      <c r="C42" s="45" t="s">
        <v>175</v>
      </c>
      <c r="D42" s="45">
        <v>3.214</v>
      </c>
      <c r="E42" s="45">
        <f t="shared" si="2"/>
        <v>0.18469215770894376</v>
      </c>
      <c r="F42" s="45">
        <f t="shared" si="3"/>
        <v>5.4386000833557678E-2</v>
      </c>
    </row>
    <row r="43" spans="1:6" x14ac:dyDescent="0.25">
      <c r="A43" s="51">
        <v>37</v>
      </c>
      <c r="B43" s="45" t="s">
        <v>281</v>
      </c>
      <c r="C43" s="45" t="s">
        <v>282</v>
      </c>
      <c r="D43" s="45">
        <v>3.0710000000000002</v>
      </c>
      <c r="E43" s="45">
        <f t="shared" si="2"/>
        <v>0.17647467838337469</v>
      </c>
      <c r="F43" s="45">
        <f t="shared" si="3"/>
        <v>5.1966212993110036E-2</v>
      </c>
    </row>
    <row r="44" spans="1:6" x14ac:dyDescent="0.25">
      <c r="A44" s="51">
        <v>38</v>
      </c>
      <c r="B44" s="45" t="s">
        <v>203</v>
      </c>
      <c r="C44" s="45" t="s">
        <v>204</v>
      </c>
      <c r="D44" s="45">
        <v>3.01</v>
      </c>
      <c r="E44" s="45">
        <f t="shared" si="2"/>
        <v>0.17296932006967042</v>
      </c>
      <c r="F44" s="45">
        <f t="shared" si="3"/>
        <v>5.0933995802429556E-2</v>
      </c>
    </row>
    <row r="45" spans="1:6" x14ac:dyDescent="0.25">
      <c r="A45" s="51">
        <v>39</v>
      </c>
      <c r="B45" s="45" t="s">
        <v>247</v>
      </c>
      <c r="C45" s="45" t="s">
        <v>248</v>
      </c>
      <c r="D45" s="45">
        <v>2.9950000000000001</v>
      </c>
      <c r="E45" s="45">
        <f t="shared" si="2"/>
        <v>0.17210734671384151</v>
      </c>
      <c r="F45" s="45">
        <f t="shared" si="3"/>
        <v>5.0680171903081911E-2</v>
      </c>
    </row>
    <row r="46" spans="1:6" x14ac:dyDescent="0.25">
      <c r="A46" s="51">
        <v>40</v>
      </c>
      <c r="B46" s="45" t="s">
        <v>298</v>
      </c>
      <c r="C46" s="45" t="s">
        <v>513</v>
      </c>
      <c r="D46" s="45">
        <v>2.97</v>
      </c>
      <c r="E46" s="45">
        <f t="shared" si="2"/>
        <v>0.17067072445412665</v>
      </c>
      <c r="F46" s="45">
        <f t="shared" si="3"/>
        <v>5.0257132070835826E-2</v>
      </c>
    </row>
    <row r="47" spans="1:6" x14ac:dyDescent="0.25">
      <c r="A47" s="51">
        <v>41</v>
      </c>
      <c r="B47" s="45" t="s">
        <v>212</v>
      </c>
      <c r="C47" s="45" t="s">
        <v>515</v>
      </c>
      <c r="D47" s="45">
        <v>2.7440000000000002</v>
      </c>
      <c r="E47" s="45">
        <f t="shared" si="2"/>
        <v>0.1576836592263042</v>
      </c>
      <c r="F47" s="45">
        <f t="shared" si="3"/>
        <v>4.6432851987331138E-2</v>
      </c>
    </row>
    <row r="48" spans="1:6" x14ac:dyDescent="0.25">
      <c r="A48" s="51">
        <v>42</v>
      </c>
      <c r="B48" s="45" t="s">
        <v>256</v>
      </c>
      <c r="C48" s="45" t="s">
        <v>257</v>
      </c>
      <c r="D48" s="45">
        <v>2.7429999999999999</v>
      </c>
      <c r="E48" s="45">
        <f t="shared" si="2"/>
        <v>0.15762619433591557</v>
      </c>
      <c r="F48" s="45">
        <f t="shared" si="3"/>
        <v>4.6415930394041294E-2</v>
      </c>
    </row>
    <row r="49" spans="1:6" x14ac:dyDescent="0.25">
      <c r="A49" s="51">
        <v>43</v>
      </c>
      <c r="B49" s="45" t="s">
        <v>242</v>
      </c>
      <c r="C49" s="45" t="s">
        <v>243</v>
      </c>
      <c r="D49" s="45">
        <v>2.7410000000000001</v>
      </c>
      <c r="E49" s="45">
        <f t="shared" si="2"/>
        <v>0.15751126455513842</v>
      </c>
      <c r="F49" s="45">
        <f t="shared" si="3"/>
        <v>4.6382087207461606E-2</v>
      </c>
    </row>
    <row r="50" spans="1:6" x14ac:dyDescent="0.25">
      <c r="A50" s="51">
        <v>44</v>
      </c>
      <c r="B50" s="45" t="s">
        <v>276</v>
      </c>
      <c r="C50" s="45" t="s">
        <v>277</v>
      </c>
      <c r="D50" s="45">
        <v>2.7160000000000002</v>
      </c>
      <c r="E50" s="45">
        <f t="shared" si="2"/>
        <v>0.15607464229542353</v>
      </c>
      <c r="F50" s="45">
        <f t="shared" si="3"/>
        <v>4.5959047375215521E-2</v>
      </c>
    </row>
    <row r="51" spans="1:6" x14ac:dyDescent="0.25">
      <c r="A51" s="51">
        <v>45</v>
      </c>
      <c r="B51" s="45" t="s">
        <v>278</v>
      </c>
      <c r="C51" s="45" t="s">
        <v>514</v>
      </c>
      <c r="D51" s="45">
        <v>2.6</v>
      </c>
      <c r="E51" s="45">
        <f t="shared" si="2"/>
        <v>0.14940871501034653</v>
      </c>
      <c r="F51" s="45">
        <f t="shared" si="3"/>
        <v>4.3996142553593645E-2</v>
      </c>
    </row>
    <row r="52" spans="1:6" x14ac:dyDescent="0.25">
      <c r="A52" s="51">
        <v>46</v>
      </c>
      <c r="B52" s="45" t="s">
        <v>303</v>
      </c>
      <c r="C52" s="45" t="s">
        <v>519</v>
      </c>
      <c r="D52" s="45">
        <v>2.5840000000000001</v>
      </c>
      <c r="E52" s="45">
        <f t="shared" si="2"/>
        <v>0.14848927676412901</v>
      </c>
      <c r="F52" s="45">
        <f t="shared" si="3"/>
        <v>4.3725397060956142E-2</v>
      </c>
    </row>
    <row r="53" spans="1:6" x14ac:dyDescent="0.25">
      <c r="A53" s="51">
        <v>47</v>
      </c>
      <c r="B53" s="45" t="s">
        <v>294</v>
      </c>
      <c r="C53" s="45" t="s">
        <v>521</v>
      </c>
      <c r="D53" s="45">
        <v>2.5550000000000002</v>
      </c>
      <c r="E53" s="45">
        <f t="shared" si="2"/>
        <v>0.14682279494285977</v>
      </c>
      <c r="F53" s="45">
        <f t="shared" si="3"/>
        <v>4.3234670855550682E-2</v>
      </c>
    </row>
    <row r="54" spans="1:6" x14ac:dyDescent="0.25">
      <c r="A54" s="51">
        <v>48</v>
      </c>
      <c r="B54" s="45" t="s">
        <v>258</v>
      </c>
      <c r="C54" s="45" t="s">
        <v>259</v>
      </c>
      <c r="D54" s="45">
        <v>2.4569999999999999</v>
      </c>
      <c r="E54" s="45">
        <f t="shared" si="2"/>
        <v>0.14119123568477746</v>
      </c>
      <c r="F54" s="45">
        <f t="shared" si="3"/>
        <v>4.157635471314599E-2</v>
      </c>
    </row>
    <row r="55" spans="1:6" x14ac:dyDescent="0.25">
      <c r="A55" s="51">
        <v>49</v>
      </c>
      <c r="B55" s="45" t="s">
        <v>315</v>
      </c>
      <c r="C55" s="45" t="s">
        <v>316</v>
      </c>
      <c r="D55" s="45">
        <v>2.3050000000000002</v>
      </c>
      <c r="E55" s="45">
        <f t="shared" si="2"/>
        <v>0.13245657234571109</v>
      </c>
      <c r="F55" s="45">
        <f t="shared" si="3"/>
        <v>3.9004272533089752E-2</v>
      </c>
    </row>
    <row r="56" spans="1:6" x14ac:dyDescent="0.25">
      <c r="A56" s="51">
        <v>50</v>
      </c>
      <c r="B56" s="45" t="s">
        <v>266</v>
      </c>
      <c r="C56" s="45" t="s">
        <v>520</v>
      </c>
      <c r="D56" s="45">
        <v>2.266</v>
      </c>
      <c r="E56" s="45">
        <f t="shared" si="2"/>
        <v>0.13021544162055587</v>
      </c>
      <c r="F56" s="45">
        <f t="shared" si="3"/>
        <v>3.8344330394785846E-2</v>
      </c>
    </row>
    <row r="57" spans="1:6" x14ac:dyDescent="0.25">
      <c r="A57" s="129" t="s">
        <v>389</v>
      </c>
      <c r="B57" s="130"/>
      <c r="C57" s="130"/>
      <c r="D57" s="59">
        <f>SUM(D3:D56)</f>
        <v>1624.4669999999999</v>
      </c>
      <c r="E57" s="60">
        <f t="shared" si="2"/>
        <v>93.349818094889457</v>
      </c>
      <c r="F57" s="61">
        <f t="shared" si="3"/>
        <v>27.488569886772542</v>
      </c>
    </row>
    <row r="58" spans="1:6" x14ac:dyDescent="0.25">
      <c r="A58" s="131" t="s">
        <v>390</v>
      </c>
      <c r="B58" s="132"/>
      <c r="C58" s="132"/>
      <c r="D58" s="40">
        <f>D59-D57</f>
        <v>115.72600000000034</v>
      </c>
      <c r="E58" s="41">
        <f t="shared" si="2"/>
        <v>6.6501819051105446</v>
      </c>
      <c r="F58" s="42">
        <f t="shared" si="3"/>
        <v>1.958268305060459</v>
      </c>
    </row>
    <row r="59" spans="1:6" x14ac:dyDescent="0.25">
      <c r="A59" s="131" t="s">
        <v>391</v>
      </c>
      <c r="B59" s="132"/>
      <c r="C59" s="132"/>
      <c r="D59" s="40">
        <f>D61-D60</f>
        <v>1740.1930000000002</v>
      </c>
      <c r="E59" s="41">
        <f t="shared" si="2"/>
        <v>100</v>
      </c>
      <c r="F59" s="42">
        <f t="shared" si="3"/>
        <v>29.446838191832995</v>
      </c>
    </row>
    <row r="60" spans="1:6" x14ac:dyDescent="0.25">
      <c r="A60" s="131" t="s">
        <v>392</v>
      </c>
      <c r="B60" s="132"/>
      <c r="C60" s="132"/>
      <c r="D60" s="40">
        <v>4169.4160000000002</v>
      </c>
      <c r="E60" s="123"/>
      <c r="F60" s="42">
        <f t="shared" si="3"/>
        <v>70.553161808167005</v>
      </c>
    </row>
    <row r="61" spans="1:6" ht="15.75" thickBot="1" x14ac:dyDescent="0.3">
      <c r="A61" s="133" t="s">
        <v>364</v>
      </c>
      <c r="B61" s="134"/>
      <c r="C61" s="134"/>
      <c r="D61" s="62">
        <v>5909.6090000000004</v>
      </c>
      <c r="E61" s="127"/>
      <c r="F61" s="44">
        <f t="shared" si="3"/>
        <v>100</v>
      </c>
    </row>
  </sheetData>
  <mergeCells count="8">
    <mergeCell ref="A1:H1"/>
    <mergeCell ref="A57:C57"/>
    <mergeCell ref="A58:C58"/>
    <mergeCell ref="A59:C59"/>
    <mergeCell ref="A60:C60"/>
    <mergeCell ref="E60:E61"/>
    <mergeCell ref="A61:C61"/>
    <mergeCell ref="A29:H2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Revision</vt:lpstr>
      <vt:lpstr>Table 1.0</vt:lpstr>
      <vt:lpstr>Table 2.1</vt:lpstr>
      <vt:lpstr>Table 2.2</vt:lpstr>
      <vt:lpstr>Table 2.3</vt:lpstr>
      <vt:lpstr>Table 3.1</vt:lpstr>
      <vt:lpstr>Table 3.2</vt:lpstr>
      <vt:lpstr>Table 4.1A</vt:lpstr>
      <vt:lpstr>Table 4.1B</vt:lpstr>
      <vt:lpstr>Table B</vt:lpstr>
      <vt:lpstr>Transit Border</vt:lpstr>
      <vt:lpstr>Transit Goods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mogotsi morewanare</dc:creator>
  <cp:lastModifiedBy>Olerato Masike</cp:lastModifiedBy>
  <dcterms:created xsi:type="dcterms:W3CDTF">2024-07-11T07:29:51Z</dcterms:created>
  <dcterms:modified xsi:type="dcterms:W3CDTF">2024-07-29T13:29:53Z</dcterms:modified>
</cp:coreProperties>
</file>