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buthani\Documents\"/>
    </mc:Choice>
  </mc:AlternateContent>
  <bookViews>
    <workbookView xWindow="0" yWindow="0" windowWidth="2370" windowHeight="0" firstSheet="3" activeTab="9"/>
  </bookViews>
  <sheets>
    <sheet name="Revision" sheetId="18" r:id="rId1"/>
    <sheet name="Table 1.0" sheetId="1" r:id="rId2"/>
    <sheet name="Table 2.1" sheetId="2" r:id="rId3"/>
    <sheet name="Table 2.2" sheetId="5" r:id="rId4"/>
    <sheet name="Table 2.3" sheetId="6" r:id="rId5"/>
    <sheet name="Table 3.1" sheetId="3" r:id="rId6"/>
    <sheet name="Table 3.2" sheetId="4" r:id="rId7"/>
    <sheet name="Table 4.1A" sheetId="7" r:id="rId8"/>
    <sheet name="Table 4.1B" sheetId="16" r:id="rId9"/>
    <sheet name="Mode of Transport" sheetId="8" r:id="rId10"/>
    <sheet name="Transit by Border" sheetId="20" r:id="rId11"/>
    <sheet name="Transit by Chapter" sheetId="19" r:id="rId1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20" l="1"/>
  <c r="B13" i="20"/>
  <c r="E21" i="19"/>
  <c r="D21" i="19"/>
  <c r="E7" i="18" l="1"/>
  <c r="L7" i="18" l="1"/>
  <c r="K7" i="18"/>
  <c r="J7" i="18"/>
  <c r="I7" i="18"/>
  <c r="F28" i="16" l="1"/>
  <c r="M7" i="18" l="1"/>
  <c r="J8" i="18"/>
  <c r="M8" i="18" s="1"/>
  <c r="I8" i="18"/>
  <c r="L8" i="18" s="1"/>
  <c r="H8" i="18"/>
  <c r="E8" i="18"/>
  <c r="J9" i="18"/>
  <c r="M9" i="18" s="1"/>
  <c r="I9" i="18"/>
  <c r="L9" i="18" s="1"/>
  <c r="H9" i="18"/>
  <c r="E9" i="18"/>
  <c r="H7" i="18"/>
  <c r="N7" i="18" s="1"/>
  <c r="K8" i="18" l="1"/>
  <c r="N8" i="18" s="1"/>
  <c r="K9" i="18"/>
  <c r="N9" i="18" s="1"/>
  <c r="F8" i="8"/>
  <c r="F6" i="8"/>
  <c r="F5" i="8"/>
  <c r="F7" i="8"/>
  <c r="D5" i="8"/>
  <c r="D6" i="8"/>
  <c r="D8" i="8"/>
  <c r="D7" i="8"/>
  <c r="F57" i="16"/>
  <c r="F59" i="16"/>
  <c r="F60" i="16"/>
  <c r="F4" i="16"/>
  <c r="F5" i="16"/>
  <c r="F6" i="16"/>
  <c r="F7" i="16"/>
  <c r="F8" i="16"/>
  <c r="F9" i="16"/>
  <c r="F10" i="16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31" i="16"/>
  <c r="F32" i="16"/>
  <c r="F33" i="16"/>
  <c r="F34" i="16"/>
  <c r="F35" i="16"/>
  <c r="F36" i="16"/>
  <c r="F37" i="16"/>
  <c r="F38" i="16"/>
  <c r="F39" i="16"/>
  <c r="F40" i="16"/>
  <c r="F41" i="16"/>
  <c r="F42" i="16"/>
  <c r="F43" i="16"/>
  <c r="F44" i="16"/>
  <c r="F45" i="16"/>
  <c r="F46" i="16"/>
  <c r="F47" i="16"/>
  <c r="F48" i="16"/>
  <c r="F49" i="16"/>
  <c r="F50" i="16"/>
  <c r="F51" i="16"/>
  <c r="F52" i="16"/>
  <c r="F53" i="16"/>
  <c r="F54" i="16"/>
  <c r="F55" i="16"/>
  <c r="D58" i="16"/>
  <c r="D56" i="16"/>
  <c r="F56" i="16" s="1"/>
  <c r="G61" i="7"/>
  <c r="G62" i="7"/>
  <c r="G7" i="7"/>
  <c r="G8" i="7"/>
  <c r="G9" i="7"/>
  <c r="G10" i="7"/>
  <c r="G11" i="7"/>
  <c r="G12" i="7"/>
  <c r="G13" i="7"/>
  <c r="G14" i="7"/>
  <c r="G15" i="7"/>
  <c r="G16" i="7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3" i="7"/>
  <c r="G34" i="7"/>
  <c r="G35" i="7"/>
  <c r="G36" i="7"/>
  <c r="G37" i="7"/>
  <c r="G38" i="7"/>
  <c r="G39" i="7"/>
  <c r="G40" i="7"/>
  <c r="G41" i="7"/>
  <c r="G42" i="7"/>
  <c r="G43" i="7"/>
  <c r="G44" i="7"/>
  <c r="G45" i="7"/>
  <c r="G46" i="7"/>
  <c r="G47" i="7"/>
  <c r="G48" i="7"/>
  <c r="G49" i="7"/>
  <c r="G50" i="7"/>
  <c r="G51" i="7"/>
  <c r="G52" i="7"/>
  <c r="G53" i="7"/>
  <c r="G54" i="7"/>
  <c r="G55" i="7"/>
  <c r="G56" i="7"/>
  <c r="G57" i="7"/>
  <c r="G6" i="7"/>
  <c r="E60" i="7"/>
  <c r="G60" i="7" s="1"/>
  <c r="F55" i="7"/>
  <c r="E58" i="7"/>
  <c r="G58" i="7" s="1"/>
  <c r="U6" i="4"/>
  <c r="V6" i="4"/>
  <c r="W6" i="4"/>
  <c r="X6" i="4"/>
  <c r="Y6" i="4"/>
  <c r="Z6" i="4"/>
  <c r="AA6" i="4"/>
  <c r="AB6" i="4"/>
  <c r="AC6" i="4"/>
  <c r="AD6" i="4"/>
  <c r="AE6" i="4"/>
  <c r="AF6" i="4"/>
  <c r="AG6" i="4"/>
  <c r="AH6" i="4"/>
  <c r="U7" i="4"/>
  <c r="V7" i="4"/>
  <c r="W7" i="4"/>
  <c r="X7" i="4"/>
  <c r="Y7" i="4"/>
  <c r="Z7" i="4"/>
  <c r="AA7" i="4"/>
  <c r="AB7" i="4"/>
  <c r="AC7" i="4"/>
  <c r="AD7" i="4"/>
  <c r="AE7" i="4"/>
  <c r="AF7" i="4"/>
  <c r="AG7" i="4"/>
  <c r="AH7" i="4"/>
  <c r="U8" i="4"/>
  <c r="V8" i="4"/>
  <c r="W8" i="4"/>
  <c r="X8" i="4"/>
  <c r="Y8" i="4"/>
  <c r="Z8" i="4"/>
  <c r="AA8" i="4"/>
  <c r="AB8" i="4"/>
  <c r="AC8" i="4"/>
  <c r="AD8" i="4"/>
  <c r="AE8" i="4"/>
  <c r="AF8" i="4"/>
  <c r="AG8" i="4"/>
  <c r="AH8" i="4"/>
  <c r="U9" i="4"/>
  <c r="V9" i="4"/>
  <c r="W9" i="4"/>
  <c r="X9" i="4"/>
  <c r="Y9" i="4"/>
  <c r="Z9" i="4"/>
  <c r="AA9" i="4"/>
  <c r="AB9" i="4"/>
  <c r="AC9" i="4"/>
  <c r="AD9" i="4"/>
  <c r="AE9" i="4"/>
  <c r="AF9" i="4"/>
  <c r="AG9" i="4"/>
  <c r="AH9" i="4"/>
  <c r="U10" i="4"/>
  <c r="V10" i="4"/>
  <c r="W10" i="4"/>
  <c r="X10" i="4"/>
  <c r="Y10" i="4"/>
  <c r="Z10" i="4"/>
  <c r="AA10" i="4"/>
  <c r="AB10" i="4"/>
  <c r="AC10" i="4"/>
  <c r="AD10" i="4"/>
  <c r="AE10" i="4"/>
  <c r="AF10" i="4"/>
  <c r="AG10" i="4"/>
  <c r="AH10" i="4"/>
  <c r="U12" i="4"/>
  <c r="V12" i="4"/>
  <c r="W12" i="4"/>
  <c r="X12" i="4"/>
  <c r="Y12" i="4"/>
  <c r="Z12" i="4"/>
  <c r="AA12" i="4"/>
  <c r="AB12" i="4"/>
  <c r="AC12" i="4"/>
  <c r="AD12" i="4"/>
  <c r="AE12" i="4"/>
  <c r="AF12" i="4"/>
  <c r="AG12" i="4"/>
  <c r="AH12" i="4"/>
  <c r="U14" i="4"/>
  <c r="V14" i="4"/>
  <c r="W14" i="4"/>
  <c r="X14" i="4"/>
  <c r="Y14" i="4"/>
  <c r="Z14" i="4"/>
  <c r="AA14" i="4"/>
  <c r="AB14" i="4"/>
  <c r="AC14" i="4"/>
  <c r="AD14" i="4"/>
  <c r="AE14" i="4"/>
  <c r="AF14" i="4"/>
  <c r="AG14" i="4"/>
  <c r="AH14" i="4"/>
  <c r="U15" i="4"/>
  <c r="V15" i="4"/>
  <c r="W15" i="4"/>
  <c r="X15" i="4"/>
  <c r="Y15" i="4"/>
  <c r="Z15" i="4"/>
  <c r="AA15" i="4"/>
  <c r="AB15" i="4"/>
  <c r="AC15" i="4"/>
  <c r="AD15" i="4"/>
  <c r="AE15" i="4"/>
  <c r="AF15" i="4"/>
  <c r="AG15" i="4"/>
  <c r="AH15" i="4"/>
  <c r="U16" i="4"/>
  <c r="V16" i="4"/>
  <c r="W16" i="4"/>
  <c r="X16" i="4"/>
  <c r="Y16" i="4"/>
  <c r="Z16" i="4"/>
  <c r="AA16" i="4"/>
  <c r="AB16" i="4"/>
  <c r="AC16" i="4"/>
  <c r="AD16" i="4"/>
  <c r="AE16" i="4"/>
  <c r="AF16" i="4"/>
  <c r="AG16" i="4"/>
  <c r="AH16" i="4"/>
  <c r="U17" i="4"/>
  <c r="V17" i="4"/>
  <c r="W17" i="4"/>
  <c r="X17" i="4"/>
  <c r="Y17" i="4"/>
  <c r="Z17" i="4"/>
  <c r="AA17" i="4"/>
  <c r="AB17" i="4"/>
  <c r="AC17" i="4"/>
  <c r="AD17" i="4"/>
  <c r="AE17" i="4"/>
  <c r="AF17" i="4"/>
  <c r="AG17" i="4"/>
  <c r="AH17" i="4"/>
  <c r="U18" i="4"/>
  <c r="V18" i="4"/>
  <c r="W18" i="4"/>
  <c r="X18" i="4"/>
  <c r="Y18" i="4"/>
  <c r="Z18" i="4"/>
  <c r="AA18" i="4"/>
  <c r="AB18" i="4"/>
  <c r="AC18" i="4"/>
  <c r="AD18" i="4"/>
  <c r="AE18" i="4"/>
  <c r="AF18" i="4"/>
  <c r="AG18" i="4"/>
  <c r="AH18" i="4"/>
  <c r="U19" i="4"/>
  <c r="V19" i="4"/>
  <c r="W19" i="4"/>
  <c r="X19" i="4"/>
  <c r="Y19" i="4"/>
  <c r="Z19" i="4"/>
  <c r="AA19" i="4"/>
  <c r="AB19" i="4"/>
  <c r="AC19" i="4"/>
  <c r="AD19" i="4"/>
  <c r="AE19" i="4"/>
  <c r="AF19" i="4"/>
  <c r="AG19" i="4"/>
  <c r="AH19" i="4"/>
  <c r="U20" i="4"/>
  <c r="V20" i="4"/>
  <c r="W20" i="4"/>
  <c r="X20" i="4"/>
  <c r="Y20" i="4"/>
  <c r="Z20" i="4"/>
  <c r="AA20" i="4"/>
  <c r="AB20" i="4"/>
  <c r="AC20" i="4"/>
  <c r="AD20" i="4"/>
  <c r="AE20" i="4"/>
  <c r="AF20" i="4"/>
  <c r="AG20" i="4"/>
  <c r="AH20" i="4"/>
  <c r="U22" i="4"/>
  <c r="V22" i="4"/>
  <c r="W22" i="4"/>
  <c r="X22" i="4"/>
  <c r="Y22" i="4"/>
  <c r="Z22" i="4"/>
  <c r="AA22" i="4"/>
  <c r="AB22" i="4"/>
  <c r="AC22" i="4"/>
  <c r="AD22" i="4"/>
  <c r="AE22" i="4"/>
  <c r="AF22" i="4"/>
  <c r="AG22" i="4"/>
  <c r="AH22" i="4"/>
  <c r="U23" i="4"/>
  <c r="V23" i="4"/>
  <c r="W23" i="4"/>
  <c r="X23" i="4"/>
  <c r="Y23" i="4"/>
  <c r="Z23" i="4"/>
  <c r="AA23" i="4"/>
  <c r="AB23" i="4"/>
  <c r="AC23" i="4"/>
  <c r="AD23" i="4"/>
  <c r="AE23" i="4"/>
  <c r="AF23" i="4"/>
  <c r="AG23" i="4"/>
  <c r="AH23" i="4"/>
  <c r="U25" i="4"/>
  <c r="V25" i="4"/>
  <c r="W25" i="4"/>
  <c r="X25" i="4"/>
  <c r="Y25" i="4"/>
  <c r="Z25" i="4"/>
  <c r="AA25" i="4"/>
  <c r="AB25" i="4"/>
  <c r="AC25" i="4"/>
  <c r="AD25" i="4"/>
  <c r="AE25" i="4"/>
  <c r="AF25" i="4"/>
  <c r="AG25" i="4"/>
  <c r="AH25" i="4"/>
  <c r="U26" i="4"/>
  <c r="V26" i="4"/>
  <c r="W26" i="4"/>
  <c r="X26" i="4"/>
  <c r="Y26" i="4"/>
  <c r="Z26" i="4"/>
  <c r="AA26" i="4"/>
  <c r="AB26" i="4"/>
  <c r="AC26" i="4"/>
  <c r="AD26" i="4"/>
  <c r="AE26" i="4"/>
  <c r="AF26" i="4"/>
  <c r="AG26" i="4"/>
  <c r="AH26" i="4"/>
  <c r="U27" i="4"/>
  <c r="V27" i="4"/>
  <c r="W27" i="4"/>
  <c r="X27" i="4"/>
  <c r="Y27" i="4"/>
  <c r="Z27" i="4"/>
  <c r="AA27" i="4"/>
  <c r="AB27" i="4"/>
  <c r="AC27" i="4"/>
  <c r="AD27" i="4"/>
  <c r="AE27" i="4"/>
  <c r="AF27" i="4"/>
  <c r="AG27" i="4"/>
  <c r="AH27" i="4"/>
  <c r="U29" i="4"/>
  <c r="V29" i="4"/>
  <c r="W29" i="4"/>
  <c r="X29" i="4"/>
  <c r="Y29" i="4"/>
  <c r="Z29" i="4"/>
  <c r="AA29" i="4"/>
  <c r="AB29" i="4"/>
  <c r="AC29" i="4"/>
  <c r="AD29" i="4"/>
  <c r="AE29" i="4"/>
  <c r="AF29" i="4"/>
  <c r="AG29" i="4"/>
  <c r="AH29" i="4"/>
  <c r="V5" i="4"/>
  <c r="W5" i="4"/>
  <c r="X5" i="4"/>
  <c r="Y5" i="4"/>
  <c r="Z5" i="4"/>
  <c r="AA5" i="4"/>
  <c r="AB5" i="4"/>
  <c r="AC5" i="4"/>
  <c r="AD5" i="4"/>
  <c r="AE5" i="4"/>
  <c r="AF5" i="4"/>
  <c r="AG5" i="4"/>
  <c r="AH5" i="4"/>
  <c r="U5" i="4"/>
  <c r="D28" i="4"/>
  <c r="E28" i="4"/>
  <c r="F28" i="4"/>
  <c r="G28" i="4"/>
  <c r="H28" i="4"/>
  <c r="I28" i="4"/>
  <c r="J28" i="4"/>
  <c r="K28" i="4"/>
  <c r="AC28" i="4" s="1"/>
  <c r="L28" i="4"/>
  <c r="M28" i="4"/>
  <c r="N28" i="4"/>
  <c r="O28" i="4"/>
  <c r="P28" i="4"/>
  <c r="AH28" i="4" s="1"/>
  <c r="Q28" i="4"/>
  <c r="C28" i="4"/>
  <c r="D24" i="4"/>
  <c r="E24" i="4"/>
  <c r="F24" i="4"/>
  <c r="G24" i="4"/>
  <c r="H24" i="4"/>
  <c r="I24" i="4"/>
  <c r="J24" i="4"/>
  <c r="K24" i="4"/>
  <c r="L24" i="4"/>
  <c r="M24" i="4"/>
  <c r="N24" i="4"/>
  <c r="O24" i="4"/>
  <c r="P24" i="4"/>
  <c r="AH24" i="4" s="1"/>
  <c r="Q24" i="4"/>
  <c r="C24" i="4"/>
  <c r="D21" i="4"/>
  <c r="E21" i="4"/>
  <c r="W21" i="4" s="1"/>
  <c r="F21" i="4"/>
  <c r="G21" i="4"/>
  <c r="H21" i="4"/>
  <c r="Z21" i="4" s="1"/>
  <c r="I21" i="4"/>
  <c r="AA21" i="4" s="1"/>
  <c r="J21" i="4"/>
  <c r="K21" i="4"/>
  <c r="L21" i="4"/>
  <c r="M21" i="4"/>
  <c r="AE21" i="4" s="1"/>
  <c r="N21" i="4"/>
  <c r="O21" i="4"/>
  <c r="P21" i="4"/>
  <c r="AH21" i="4" s="1"/>
  <c r="Q21" i="4"/>
  <c r="C21" i="4"/>
  <c r="D13" i="4"/>
  <c r="E13" i="4"/>
  <c r="F13" i="4"/>
  <c r="G13" i="4"/>
  <c r="H13" i="4"/>
  <c r="I13" i="4"/>
  <c r="J13" i="4"/>
  <c r="K13" i="4"/>
  <c r="L13" i="4"/>
  <c r="M13" i="4"/>
  <c r="N13" i="4"/>
  <c r="O13" i="4"/>
  <c r="P13" i="4"/>
  <c r="AH13" i="4" s="1"/>
  <c r="Q13" i="4"/>
  <c r="C13" i="4"/>
  <c r="D11" i="4"/>
  <c r="E11" i="4"/>
  <c r="F11" i="4"/>
  <c r="G11" i="4"/>
  <c r="Y11" i="4" s="1"/>
  <c r="H11" i="4"/>
  <c r="I11" i="4"/>
  <c r="J11" i="4"/>
  <c r="K11" i="4"/>
  <c r="AC11" i="4" s="1"/>
  <c r="L11" i="4"/>
  <c r="M11" i="4"/>
  <c r="N11" i="4"/>
  <c r="O11" i="4"/>
  <c r="AG11" i="4" s="1"/>
  <c r="P11" i="4"/>
  <c r="U11" i="4" s="1"/>
  <c r="Q11" i="4"/>
  <c r="U8" i="3"/>
  <c r="V8" i="3"/>
  <c r="W8" i="3"/>
  <c r="X8" i="3"/>
  <c r="Y8" i="3"/>
  <c r="Z8" i="3"/>
  <c r="AA8" i="3"/>
  <c r="AB8" i="3"/>
  <c r="AC8" i="3"/>
  <c r="AD8" i="3"/>
  <c r="AE8" i="3"/>
  <c r="AF8" i="3"/>
  <c r="U9" i="3"/>
  <c r="V9" i="3"/>
  <c r="W9" i="3"/>
  <c r="X9" i="3"/>
  <c r="Y9" i="3"/>
  <c r="Z9" i="3"/>
  <c r="AA9" i="3"/>
  <c r="AB9" i="3"/>
  <c r="AC9" i="3"/>
  <c r="AD9" i="3"/>
  <c r="AE9" i="3"/>
  <c r="AF9" i="3"/>
  <c r="U10" i="3"/>
  <c r="V10" i="3"/>
  <c r="W10" i="3"/>
  <c r="X10" i="3"/>
  <c r="Y10" i="3"/>
  <c r="Z10" i="3"/>
  <c r="AA10" i="3"/>
  <c r="AB10" i="3"/>
  <c r="AC10" i="3"/>
  <c r="AD10" i="3"/>
  <c r="AE10" i="3"/>
  <c r="AF10" i="3"/>
  <c r="U11" i="3"/>
  <c r="V11" i="3"/>
  <c r="W11" i="3"/>
  <c r="X11" i="3"/>
  <c r="Y11" i="3"/>
  <c r="Z11" i="3"/>
  <c r="AA11" i="3"/>
  <c r="AB11" i="3"/>
  <c r="AC11" i="3"/>
  <c r="AD11" i="3"/>
  <c r="AE11" i="3"/>
  <c r="AF11" i="3"/>
  <c r="U12" i="3"/>
  <c r="V12" i="3"/>
  <c r="W12" i="3"/>
  <c r="X12" i="3"/>
  <c r="Y12" i="3"/>
  <c r="Z12" i="3"/>
  <c r="AA12" i="3"/>
  <c r="AB12" i="3"/>
  <c r="AC12" i="3"/>
  <c r="AD12" i="3"/>
  <c r="AE12" i="3"/>
  <c r="AF12" i="3"/>
  <c r="U13" i="3"/>
  <c r="V13" i="3"/>
  <c r="W13" i="3"/>
  <c r="X13" i="3"/>
  <c r="Y13" i="3"/>
  <c r="Z13" i="3"/>
  <c r="AA13" i="3"/>
  <c r="AB13" i="3"/>
  <c r="AC13" i="3"/>
  <c r="AD13" i="3"/>
  <c r="AE13" i="3"/>
  <c r="AF13" i="3"/>
  <c r="U14" i="3"/>
  <c r="V14" i="3"/>
  <c r="W14" i="3"/>
  <c r="X14" i="3"/>
  <c r="Y14" i="3"/>
  <c r="Z14" i="3"/>
  <c r="AA14" i="3"/>
  <c r="AB14" i="3"/>
  <c r="AC14" i="3"/>
  <c r="AD14" i="3"/>
  <c r="AE14" i="3"/>
  <c r="AF14" i="3"/>
  <c r="U15" i="3"/>
  <c r="V15" i="3"/>
  <c r="W15" i="3"/>
  <c r="X15" i="3"/>
  <c r="Y15" i="3"/>
  <c r="Z15" i="3"/>
  <c r="AA15" i="3"/>
  <c r="AB15" i="3"/>
  <c r="AC15" i="3"/>
  <c r="AD15" i="3"/>
  <c r="AE15" i="3"/>
  <c r="AF15" i="3"/>
  <c r="U16" i="3"/>
  <c r="V16" i="3"/>
  <c r="W16" i="3"/>
  <c r="X16" i="3"/>
  <c r="Y16" i="3"/>
  <c r="Z16" i="3"/>
  <c r="AA16" i="3"/>
  <c r="AB16" i="3"/>
  <c r="AC16" i="3"/>
  <c r="AD16" i="3"/>
  <c r="AE16" i="3"/>
  <c r="AF16" i="3"/>
  <c r="U17" i="3"/>
  <c r="V17" i="3"/>
  <c r="W17" i="3"/>
  <c r="X17" i="3"/>
  <c r="Y17" i="3"/>
  <c r="Z17" i="3"/>
  <c r="AA17" i="3"/>
  <c r="AB17" i="3"/>
  <c r="AC17" i="3"/>
  <c r="AD17" i="3"/>
  <c r="AE17" i="3"/>
  <c r="AF17" i="3"/>
  <c r="U18" i="3"/>
  <c r="V18" i="3"/>
  <c r="W18" i="3"/>
  <c r="X18" i="3"/>
  <c r="Y18" i="3"/>
  <c r="Z18" i="3"/>
  <c r="AA18" i="3"/>
  <c r="AB18" i="3"/>
  <c r="AC18" i="3"/>
  <c r="AD18" i="3"/>
  <c r="AE18" i="3"/>
  <c r="AF18" i="3"/>
  <c r="U19" i="3"/>
  <c r="V19" i="3"/>
  <c r="W19" i="3"/>
  <c r="X19" i="3"/>
  <c r="Y19" i="3"/>
  <c r="Z19" i="3"/>
  <c r="AA19" i="3"/>
  <c r="AB19" i="3"/>
  <c r="AC19" i="3"/>
  <c r="AD19" i="3"/>
  <c r="AE19" i="3"/>
  <c r="AF19" i="3"/>
  <c r="U20" i="3"/>
  <c r="V20" i="3"/>
  <c r="W20" i="3"/>
  <c r="X20" i="3"/>
  <c r="Y20" i="3"/>
  <c r="Z20" i="3"/>
  <c r="AA20" i="3"/>
  <c r="AB20" i="3"/>
  <c r="AC20" i="3"/>
  <c r="AD20" i="3"/>
  <c r="AE20" i="3"/>
  <c r="AF20" i="3"/>
  <c r="U21" i="3"/>
  <c r="V21" i="3"/>
  <c r="W21" i="3"/>
  <c r="X21" i="3"/>
  <c r="Y21" i="3"/>
  <c r="Z21" i="3"/>
  <c r="AA21" i="3"/>
  <c r="AB21" i="3"/>
  <c r="AC21" i="3"/>
  <c r="AD21" i="3"/>
  <c r="AE21" i="3"/>
  <c r="AF21" i="3"/>
  <c r="U22" i="3"/>
  <c r="V22" i="3"/>
  <c r="W22" i="3"/>
  <c r="X22" i="3"/>
  <c r="Y22" i="3"/>
  <c r="Z22" i="3"/>
  <c r="AA22" i="3"/>
  <c r="AB22" i="3"/>
  <c r="AC22" i="3"/>
  <c r="AD22" i="3"/>
  <c r="AE22" i="3"/>
  <c r="AF22" i="3"/>
  <c r="U23" i="3"/>
  <c r="V23" i="3"/>
  <c r="W23" i="3"/>
  <c r="X23" i="3"/>
  <c r="Y23" i="3"/>
  <c r="Z23" i="3"/>
  <c r="AA23" i="3"/>
  <c r="AB23" i="3"/>
  <c r="AC23" i="3"/>
  <c r="AD23" i="3"/>
  <c r="AE23" i="3"/>
  <c r="AF23" i="3"/>
  <c r="U24" i="3"/>
  <c r="V24" i="3"/>
  <c r="W24" i="3"/>
  <c r="X24" i="3"/>
  <c r="Y24" i="3"/>
  <c r="Z24" i="3"/>
  <c r="AA24" i="3"/>
  <c r="AB24" i="3"/>
  <c r="AC24" i="3"/>
  <c r="AD24" i="3"/>
  <c r="AE24" i="3"/>
  <c r="AF24" i="3"/>
  <c r="U25" i="3"/>
  <c r="V25" i="3"/>
  <c r="W25" i="3"/>
  <c r="X25" i="3"/>
  <c r="Y25" i="3"/>
  <c r="Z25" i="3"/>
  <c r="AA25" i="3"/>
  <c r="AB25" i="3"/>
  <c r="AC25" i="3"/>
  <c r="AD25" i="3"/>
  <c r="AE25" i="3"/>
  <c r="AF25" i="3"/>
  <c r="U26" i="3"/>
  <c r="V26" i="3"/>
  <c r="W26" i="3"/>
  <c r="X26" i="3"/>
  <c r="Y26" i="3"/>
  <c r="Z26" i="3"/>
  <c r="AA26" i="3"/>
  <c r="AB26" i="3"/>
  <c r="AC26" i="3"/>
  <c r="AD26" i="3"/>
  <c r="AE26" i="3"/>
  <c r="AF26" i="3"/>
  <c r="U27" i="3"/>
  <c r="V27" i="3"/>
  <c r="W27" i="3"/>
  <c r="X27" i="3"/>
  <c r="Y27" i="3"/>
  <c r="Z27" i="3"/>
  <c r="AA27" i="3"/>
  <c r="AB27" i="3"/>
  <c r="AC27" i="3"/>
  <c r="AD27" i="3"/>
  <c r="AE27" i="3"/>
  <c r="AF27" i="3"/>
  <c r="U28" i="3"/>
  <c r="V28" i="3"/>
  <c r="W28" i="3"/>
  <c r="X28" i="3"/>
  <c r="Y28" i="3"/>
  <c r="Z28" i="3"/>
  <c r="AA28" i="3"/>
  <c r="AB28" i="3"/>
  <c r="AC28" i="3"/>
  <c r="AD28" i="3"/>
  <c r="AE28" i="3"/>
  <c r="AF28" i="3"/>
  <c r="U29" i="3"/>
  <c r="V29" i="3"/>
  <c r="W29" i="3"/>
  <c r="X29" i="3"/>
  <c r="Y29" i="3"/>
  <c r="Z29" i="3"/>
  <c r="AA29" i="3"/>
  <c r="AB29" i="3"/>
  <c r="AC29" i="3"/>
  <c r="AD29" i="3"/>
  <c r="AE29" i="3"/>
  <c r="AF29" i="3"/>
  <c r="T9" i="3"/>
  <c r="T10" i="3"/>
  <c r="T11" i="3"/>
  <c r="T12" i="3"/>
  <c r="T13" i="3"/>
  <c r="T14" i="3"/>
  <c r="T15" i="3"/>
  <c r="T16" i="3"/>
  <c r="T17" i="3"/>
  <c r="T18" i="3"/>
  <c r="T19" i="3"/>
  <c r="T20" i="3"/>
  <c r="T21" i="3"/>
  <c r="T22" i="3"/>
  <c r="T23" i="3"/>
  <c r="T24" i="3"/>
  <c r="T25" i="3"/>
  <c r="T26" i="3"/>
  <c r="T27" i="3"/>
  <c r="T28" i="3"/>
  <c r="T29" i="3"/>
  <c r="T8" i="3"/>
  <c r="F21" i="7" l="1"/>
  <c r="AF11" i="4"/>
  <c r="Z11" i="4"/>
  <c r="F40" i="7"/>
  <c r="F39" i="7"/>
  <c r="F56" i="7"/>
  <c r="F22" i="7"/>
  <c r="AD11" i="4"/>
  <c r="V11" i="4"/>
  <c r="Z24" i="4"/>
  <c r="AD24" i="4"/>
  <c r="V24" i="4"/>
  <c r="AD21" i="4"/>
  <c r="V21" i="4"/>
  <c r="X11" i="4"/>
  <c r="AC24" i="4"/>
  <c r="AB11" i="4"/>
  <c r="AG24" i="4"/>
  <c r="Y24" i="4"/>
  <c r="AE11" i="4"/>
  <c r="AA11" i="4"/>
  <c r="W11" i="4"/>
  <c r="AD13" i="4"/>
  <c r="Z13" i="4"/>
  <c r="AG21" i="4"/>
  <c r="AC21" i="4"/>
  <c r="Y21" i="4"/>
  <c r="U24" i="4"/>
  <c r="AF24" i="4"/>
  <c r="AB24" i="4"/>
  <c r="X24" i="4"/>
  <c r="AH11" i="4"/>
  <c r="U21" i="4"/>
  <c r="AF21" i="4"/>
  <c r="AB21" i="4"/>
  <c r="X21" i="4"/>
  <c r="AE24" i="4"/>
  <c r="AA24" i="4"/>
  <c r="W24" i="4"/>
  <c r="E7" i="16"/>
  <c r="E28" i="16"/>
  <c r="E47" i="16"/>
  <c r="E31" i="16"/>
  <c r="E13" i="16"/>
  <c r="E55" i="16"/>
  <c r="E21" i="16"/>
  <c r="E39" i="16"/>
  <c r="E5" i="16"/>
  <c r="E9" i="16"/>
  <c r="E52" i="16"/>
  <c r="E44" i="16"/>
  <c r="E36" i="16"/>
  <c r="E26" i="16"/>
  <c r="E18" i="16"/>
  <c r="E51" i="16"/>
  <c r="E43" i="16"/>
  <c r="E35" i="16"/>
  <c r="E25" i="16"/>
  <c r="E17" i="16"/>
  <c r="E4" i="16"/>
  <c r="E48" i="16"/>
  <c r="E40" i="16"/>
  <c r="E32" i="16"/>
  <c r="E22" i="16"/>
  <c r="E14" i="16"/>
  <c r="E6" i="16"/>
  <c r="F58" i="16"/>
  <c r="E10" i="16"/>
  <c r="E56" i="16"/>
  <c r="E58" i="16"/>
  <c r="E54" i="16"/>
  <c r="E50" i="16"/>
  <c r="E46" i="16"/>
  <c r="E42" i="16"/>
  <c r="E38" i="16"/>
  <c r="E34" i="16"/>
  <c r="E24" i="16"/>
  <c r="E20" i="16"/>
  <c r="E16" i="16"/>
  <c r="E12" i="16"/>
  <c r="E8" i="16"/>
  <c r="E57" i="16"/>
  <c r="E53" i="16"/>
  <c r="E49" i="16"/>
  <c r="E45" i="16"/>
  <c r="E41" i="16"/>
  <c r="E37" i="16"/>
  <c r="E33" i="16"/>
  <c r="E27" i="16"/>
  <c r="E23" i="16"/>
  <c r="E19" i="16"/>
  <c r="E15" i="16"/>
  <c r="E11" i="16"/>
  <c r="F48" i="7"/>
  <c r="F30" i="7"/>
  <c r="F14" i="7"/>
  <c r="F47" i="7"/>
  <c r="F29" i="7"/>
  <c r="F13" i="7"/>
  <c r="F52" i="7"/>
  <c r="F44" i="7"/>
  <c r="F36" i="7"/>
  <c r="F26" i="7"/>
  <c r="F18" i="7"/>
  <c r="F10" i="7"/>
  <c r="F51" i="7"/>
  <c r="F43" i="7"/>
  <c r="F35" i="7"/>
  <c r="F25" i="7"/>
  <c r="F17" i="7"/>
  <c r="F9" i="7"/>
  <c r="F6" i="7"/>
  <c r="F54" i="7"/>
  <c r="F50" i="7"/>
  <c r="F46" i="7"/>
  <c r="F42" i="7"/>
  <c r="F38" i="7"/>
  <c r="F34" i="7"/>
  <c r="F28" i="7"/>
  <c r="F24" i="7"/>
  <c r="F20" i="7"/>
  <c r="F16" i="7"/>
  <c r="F12" i="7"/>
  <c r="F8" i="7"/>
  <c r="F57" i="7"/>
  <c r="F53" i="7"/>
  <c r="F49" i="7"/>
  <c r="F45" i="7"/>
  <c r="F41" i="7"/>
  <c r="F37" i="7"/>
  <c r="F33" i="7"/>
  <c r="F27" i="7"/>
  <c r="F23" i="7"/>
  <c r="F19" i="7"/>
  <c r="F15" i="7"/>
  <c r="F11" i="7"/>
  <c r="F7" i="7"/>
  <c r="F58" i="7"/>
  <c r="F60" i="7"/>
  <c r="E59" i="7"/>
  <c r="AG28" i="4"/>
  <c r="Y28" i="4"/>
  <c r="U28" i="4"/>
  <c r="AF28" i="4"/>
  <c r="AB28" i="4"/>
  <c r="X28" i="4"/>
  <c r="AE28" i="4"/>
  <c r="AA28" i="4"/>
  <c r="W28" i="4"/>
  <c r="AD28" i="4"/>
  <c r="Z28" i="4"/>
  <c r="V28" i="4"/>
  <c r="AG13" i="4"/>
  <c r="AC13" i="4"/>
  <c r="Y13" i="4"/>
  <c r="V13" i="4"/>
  <c r="U13" i="4"/>
  <c r="AF13" i="4"/>
  <c r="AB13" i="4"/>
  <c r="X13" i="4"/>
  <c r="AE13" i="4"/>
  <c r="AA13" i="4"/>
  <c r="W13" i="4"/>
  <c r="G59" i="7" l="1"/>
  <c r="F59" i="7"/>
</calcChain>
</file>

<file path=xl/sharedStrings.xml><?xml version="1.0" encoding="utf-8"?>
<sst xmlns="http://schemas.openxmlformats.org/spreadsheetml/2006/main" count="709" uniqueCount="371">
  <si>
    <t>Total Export</t>
  </si>
  <si>
    <t>April</t>
  </si>
  <si>
    <t>May</t>
  </si>
  <si>
    <t>2023</t>
  </si>
  <si>
    <t>Indicators</t>
  </si>
  <si>
    <t>Period \ HS</t>
  </si>
  <si>
    <t>Chemicals &amp; Rubber Products</t>
  </si>
  <si>
    <t>Diamonds</t>
  </si>
  <si>
    <t>Fuel</t>
  </si>
  <si>
    <t>Furniture</t>
  </si>
  <si>
    <t>Wood &amp; Paper Products</t>
  </si>
  <si>
    <t>Period</t>
  </si>
  <si>
    <t>Partner \ HS</t>
  </si>
  <si>
    <t>South Africa</t>
  </si>
  <si>
    <t>Namibia</t>
  </si>
  <si>
    <t>Lesotho</t>
  </si>
  <si>
    <t>SACU</t>
  </si>
  <si>
    <t>Mozambique</t>
  </si>
  <si>
    <t>Zimbabwe</t>
  </si>
  <si>
    <t>SADC</t>
  </si>
  <si>
    <t>China</t>
  </si>
  <si>
    <t>India</t>
  </si>
  <si>
    <t>Japan</t>
  </si>
  <si>
    <t>Singapore</t>
  </si>
  <si>
    <t>Israel</t>
  </si>
  <si>
    <t>Asia</t>
  </si>
  <si>
    <t>Germany</t>
  </si>
  <si>
    <t>Belgium</t>
  </si>
  <si>
    <t>EU</t>
  </si>
  <si>
    <t>Canada</t>
  </si>
  <si>
    <t>Australia</t>
  </si>
  <si>
    <t>Coal</t>
  </si>
  <si>
    <t>Gold</t>
  </si>
  <si>
    <t>Iron &amp; Steel Products</t>
  </si>
  <si>
    <t>Live Cattle</t>
  </si>
  <si>
    <t>Meat &amp; Meat Products</t>
  </si>
  <si>
    <t>71021000</t>
  </si>
  <si>
    <t>71022100</t>
  </si>
  <si>
    <t>71022900</t>
  </si>
  <si>
    <t>71023100</t>
  </si>
  <si>
    <t>71023900</t>
  </si>
  <si>
    <t>Tlokweng Gate</t>
  </si>
  <si>
    <t>Mamuno Borderpost</t>
  </si>
  <si>
    <t>Kazungula Road Border</t>
  </si>
  <si>
    <t>Martins Drift</t>
  </si>
  <si>
    <t>Kazungula Bridge</t>
  </si>
  <si>
    <t>Ramatlabama Borderpost</t>
  </si>
  <si>
    <t>Pioneer Gate</t>
  </si>
  <si>
    <t>Imports CIF</t>
  </si>
  <si>
    <t>Imports FOB</t>
  </si>
  <si>
    <t>Freight</t>
  </si>
  <si>
    <t>Insurance</t>
  </si>
  <si>
    <t>Domestic Exports</t>
  </si>
  <si>
    <t>Re-Exports</t>
  </si>
  <si>
    <t>Trade Balance</t>
  </si>
  <si>
    <t>Table 1.0: Total Merchandise Trade - January 2022 to April 2024 (Million Pula)</t>
  </si>
  <si>
    <t>Jan_2022</t>
  </si>
  <si>
    <t>Feb</t>
  </si>
  <si>
    <t>Mar</t>
  </si>
  <si>
    <t>Q1</t>
  </si>
  <si>
    <t>Apr</t>
  </si>
  <si>
    <t>Jun</t>
  </si>
  <si>
    <t>Q2</t>
  </si>
  <si>
    <t>Jul</t>
  </si>
  <si>
    <t>Aug</t>
  </si>
  <si>
    <t>Sep</t>
  </si>
  <si>
    <t>Q3</t>
  </si>
  <si>
    <t>Oct</t>
  </si>
  <si>
    <t>Nov</t>
  </si>
  <si>
    <t>Dec</t>
  </si>
  <si>
    <t>Q4</t>
  </si>
  <si>
    <t>Total_2022</t>
  </si>
  <si>
    <t>Jan_2023</t>
  </si>
  <si>
    <t>Total_2023</t>
  </si>
  <si>
    <t>Jan_2024</t>
  </si>
  <si>
    <t>Change</t>
  </si>
  <si>
    <t>% Change</t>
  </si>
  <si>
    <t>Food, Beverages &amp; Tobacco</t>
  </si>
  <si>
    <t>Machinery &amp; Electrical Equipment</t>
  </si>
  <si>
    <t>Metals &amp; Metal Products</t>
  </si>
  <si>
    <t>Salt Ores &amp; Related Products</t>
  </si>
  <si>
    <t xml:space="preserve">Textiles &amp; Footwear </t>
  </si>
  <si>
    <t>Vehicle &amp; Transport Equipment</t>
  </si>
  <si>
    <t>Other Goods</t>
  </si>
  <si>
    <t>Total Goods</t>
  </si>
  <si>
    <t>Table 2.1: Principal Imports Commodity Groups – January 2022 to April 2024 (Million Pula)</t>
  </si>
  <si>
    <t>% Contribution</t>
  </si>
  <si>
    <t xml:space="preserve">Copper </t>
  </si>
  <si>
    <t>Plastic &amp; Plastic Products</t>
  </si>
  <si>
    <t xml:space="preserve">Salt &amp; Soda Ash </t>
  </si>
  <si>
    <t>Textiles</t>
  </si>
  <si>
    <t>Table 2.2 Principal Export Commodity Groups – January 2022 to April 2024 (Million Pula)</t>
  </si>
  <si>
    <t>Flow Type</t>
  </si>
  <si>
    <t>Imports</t>
  </si>
  <si>
    <t>Total Exports</t>
  </si>
  <si>
    <t>Total</t>
  </si>
  <si>
    <t>Table 2.3: Diamonds Trade – January 2022 to April 2024 (Million Pula)</t>
  </si>
  <si>
    <t>Other Asia</t>
  </si>
  <si>
    <t>Other EU</t>
  </si>
  <si>
    <t>Rest of the World</t>
  </si>
  <si>
    <t>Other SADC</t>
  </si>
  <si>
    <t>Other Africa</t>
  </si>
  <si>
    <t>World</t>
  </si>
  <si>
    <t>USA</t>
  </si>
  <si>
    <t>Eswatini</t>
  </si>
  <si>
    <t>Africa</t>
  </si>
  <si>
    <t>Table 3.1A: Total Imports by Country, Region and Principal Import Commodity Groups - April 2024 (Million Pula)</t>
  </si>
  <si>
    <t>Table 3.1B: Principal Imports Commodity Groups as a Percentage of Total Imports at Country and Regional Level – April 2024</t>
  </si>
  <si>
    <t xml:space="preserve">Textiles </t>
  </si>
  <si>
    <t xml:space="preserve">Other SADC             </t>
  </si>
  <si>
    <t>UAE</t>
  </si>
  <si>
    <t>Hong Kong</t>
  </si>
  <si>
    <t>UK</t>
  </si>
  <si>
    <t>Table 3.2A: Total Exports by Country, Region and Principal Export Commodity Groups –  April 2024 (Million Pula)</t>
  </si>
  <si>
    <t>Table 3.2B: Principal Exports Commodity Groups as a Percentage of Total Exports at Country and Regional Level – April 2024</t>
  </si>
  <si>
    <t>BW Pula</t>
  </si>
  <si>
    <t>01022100</t>
  </si>
  <si>
    <t>Pure-bred breeding animals (cattle)</t>
  </si>
  <si>
    <t>01022900</t>
  </si>
  <si>
    <t>Other (cattle)</t>
  </si>
  <si>
    <t>02023090</t>
  </si>
  <si>
    <t>Other (boneless meat of bovine animals, frozen)</t>
  </si>
  <si>
    <t>Other</t>
  </si>
  <si>
    <t>08054010</t>
  </si>
  <si>
    <t>Fresh Grapefruit, including pomelos</t>
  </si>
  <si>
    <t>10019900</t>
  </si>
  <si>
    <t>Other (of Wheat (excluding durum wheat) and Meslin )</t>
  </si>
  <si>
    <t>10059010</t>
  </si>
  <si>
    <t>10059090</t>
  </si>
  <si>
    <t>Other (Maize (Corn))</t>
  </si>
  <si>
    <t>10063000</t>
  </si>
  <si>
    <t>Semi-milled or wholly milled rice, whether or not polished or glazed</t>
  </si>
  <si>
    <t>11031310</t>
  </si>
  <si>
    <t>11031390</t>
  </si>
  <si>
    <t>Other (Groats and meal of maize (corn))</t>
  </si>
  <si>
    <t>15121910</t>
  </si>
  <si>
    <t>17011300</t>
  </si>
  <si>
    <t>Cane sugar specified in Subheading Note 2 to this Chapter</t>
  </si>
  <si>
    <t>19023000</t>
  </si>
  <si>
    <t>Other pasta</t>
  </si>
  <si>
    <t>20099010</t>
  </si>
  <si>
    <t>Mixtures of  Fruit juices</t>
  </si>
  <si>
    <t>22021010</t>
  </si>
  <si>
    <t>22029990</t>
  </si>
  <si>
    <t>Other  non-alcoholic beverages, not including fruit or vegetable juices of heading  20.09)</t>
  </si>
  <si>
    <t>22030090</t>
  </si>
  <si>
    <t>22060081</t>
  </si>
  <si>
    <t>23040000</t>
  </si>
  <si>
    <t>24022090</t>
  </si>
  <si>
    <t>Other Cigarettes containing tobacco</t>
  </si>
  <si>
    <t>25010090</t>
  </si>
  <si>
    <t>Other Salt, pure sodium chloride or sea water</t>
  </si>
  <si>
    <t>25232900</t>
  </si>
  <si>
    <t>Other Portland cement</t>
  </si>
  <si>
    <t>26030000</t>
  </si>
  <si>
    <t>Copper ores and concentrates</t>
  </si>
  <si>
    <t>27011200</t>
  </si>
  <si>
    <t>Bituminous coal</t>
  </si>
  <si>
    <t>27011900</t>
  </si>
  <si>
    <t>Other coal</t>
  </si>
  <si>
    <t>27101202</t>
  </si>
  <si>
    <t>Petrol, as defined in Additional Note 1(b)</t>
  </si>
  <si>
    <t>27101230</t>
  </si>
  <si>
    <t>Distillate fuel, as defined in Additional Note 1(g)</t>
  </si>
  <si>
    <t>27111390</t>
  </si>
  <si>
    <t>Other Butanes, Liquefied</t>
  </si>
  <si>
    <t>27160000</t>
  </si>
  <si>
    <t>Electrical energy</t>
  </si>
  <si>
    <t>28362000</t>
  </si>
  <si>
    <t>Disodium carbonate</t>
  </si>
  <si>
    <t>30024200</t>
  </si>
  <si>
    <t>Vaccines for veterinary medicine</t>
  </si>
  <si>
    <t>30039090</t>
  </si>
  <si>
    <t>30049099</t>
  </si>
  <si>
    <t>Other medicaments consisting of mixed or unmixed products for therapeutic or prophylactic use</t>
  </si>
  <si>
    <t>33049990</t>
  </si>
  <si>
    <t>34012000</t>
  </si>
  <si>
    <t>Soap in other forms</t>
  </si>
  <si>
    <t>39019090</t>
  </si>
  <si>
    <t>Other Polymers of ethylene</t>
  </si>
  <si>
    <t>39172300</t>
  </si>
  <si>
    <t>Tubes, pipes and hoses, rigid, Of polymers of vinyl chloride</t>
  </si>
  <si>
    <t>39251000</t>
  </si>
  <si>
    <t>Reservoirs, tanks, vats and similar containers, of a capacity exceeding 300 li</t>
  </si>
  <si>
    <t>39269099</t>
  </si>
  <si>
    <t>Other articles of plastics and articles of other materials of headings .39.01 to 39.14</t>
  </si>
  <si>
    <t>New pneumatic tyres, of rubber, of a kind used on construction, mining or industrial handling</t>
  </si>
  <si>
    <t>40118020</t>
  </si>
  <si>
    <t>42034000</t>
  </si>
  <si>
    <t>Other clothing accessories</t>
  </si>
  <si>
    <t>44071100</t>
  </si>
  <si>
    <t>58081000</t>
  </si>
  <si>
    <t>Braids in the piece</t>
  </si>
  <si>
    <t>60069000</t>
  </si>
  <si>
    <t>Other knitted or crocheted fabrics</t>
  </si>
  <si>
    <t>61121900</t>
  </si>
  <si>
    <t>Track suits, Of other textile materials</t>
  </si>
  <si>
    <t>62171090</t>
  </si>
  <si>
    <t>63019000</t>
  </si>
  <si>
    <t>Other blankets and travelling rugs</t>
  </si>
  <si>
    <t>63026090</t>
  </si>
  <si>
    <t>Other Toilet linen and kitchen linen, of terry towelling or similar terry fabrics, of cotton</t>
  </si>
  <si>
    <t>Other footwear</t>
  </si>
  <si>
    <t>64059090</t>
  </si>
  <si>
    <t>68101100</t>
  </si>
  <si>
    <t>Building blocks and bricks</t>
  </si>
  <si>
    <t>68129100</t>
  </si>
  <si>
    <t>Clothing, clothing accessories, footwear and headgear</t>
  </si>
  <si>
    <t>72042100</t>
  </si>
  <si>
    <t>72043000</t>
  </si>
  <si>
    <t>Waste and scrap of tinned iron or steel</t>
  </si>
  <si>
    <t>72142000</t>
  </si>
  <si>
    <t>72165000</t>
  </si>
  <si>
    <t>Other angles, shapes and sections, not further worked than hot-rolled, hot-drawn or extruded</t>
  </si>
  <si>
    <t>73089099</t>
  </si>
  <si>
    <t>Other Structures and parts of structures</t>
  </si>
  <si>
    <t>76020090</t>
  </si>
  <si>
    <t>Other aluminium waste and scrap</t>
  </si>
  <si>
    <t>78020000</t>
  </si>
  <si>
    <t>Lead waste and scrap</t>
  </si>
  <si>
    <t>84149090</t>
  </si>
  <si>
    <t>84198900</t>
  </si>
  <si>
    <t>Other machinery, plant and equipment</t>
  </si>
  <si>
    <t>84292000</t>
  </si>
  <si>
    <t>Graders and levellers</t>
  </si>
  <si>
    <t>84293000</t>
  </si>
  <si>
    <t>Scrapers</t>
  </si>
  <si>
    <t>84295190</t>
  </si>
  <si>
    <t>84295900</t>
  </si>
  <si>
    <t>84303900</t>
  </si>
  <si>
    <t>84314300</t>
  </si>
  <si>
    <t>Parts for boring or sinking machinery of subheading 8430.41 or 8430.49</t>
  </si>
  <si>
    <t>84314990</t>
  </si>
  <si>
    <t>84713090</t>
  </si>
  <si>
    <t>84749000</t>
  </si>
  <si>
    <t>85171310</t>
  </si>
  <si>
    <t>Designed for use when carried in the hand or on the person</t>
  </si>
  <si>
    <t>85176290</t>
  </si>
  <si>
    <t>85177900</t>
  </si>
  <si>
    <t>85285990</t>
  </si>
  <si>
    <t>85443000</t>
  </si>
  <si>
    <t>Ignition wiring sets and other wiring sets of a kind used in vehicles, aircraft or ships</t>
  </si>
  <si>
    <t>85444290</t>
  </si>
  <si>
    <t>85444990</t>
  </si>
  <si>
    <t>85446090</t>
  </si>
  <si>
    <t>87012920</t>
  </si>
  <si>
    <t>87021090</t>
  </si>
  <si>
    <t>87032190</t>
  </si>
  <si>
    <t>87032390</t>
  </si>
  <si>
    <t>87033390</t>
  </si>
  <si>
    <t>87041090</t>
  </si>
  <si>
    <t>87042110</t>
  </si>
  <si>
    <t>87042181</t>
  </si>
  <si>
    <t>87043181</t>
  </si>
  <si>
    <t>87059000</t>
  </si>
  <si>
    <t>87089990</t>
  </si>
  <si>
    <t>87100000</t>
  </si>
  <si>
    <t>Other instruments and appliances</t>
  </si>
  <si>
    <t>90189000</t>
  </si>
  <si>
    <t>94069090</t>
  </si>
  <si>
    <t>Other Prefabricated buildings</t>
  </si>
  <si>
    <t>Rank</t>
  </si>
  <si>
    <t>HS Code</t>
  </si>
  <si>
    <t>Description</t>
  </si>
  <si>
    <t>BW Pula (Million)</t>
  </si>
  <si>
    <t>Contribution (%) Against Total Non-Diamonds Imports</t>
  </si>
  <si>
    <t>Contribution (%) Against Total Imports</t>
  </si>
  <si>
    <t xml:space="preserve">Table 4.1 A: Top Imported Goods (Excluding Diamonds) – April 2024 (Million Pula) </t>
  </si>
  <si>
    <t>Top 50 Imported Non-Diamond Goods</t>
  </si>
  <si>
    <t>Other Non-Diamond Imports Goods</t>
  </si>
  <si>
    <t>Total Non-Diamond Imports</t>
  </si>
  <si>
    <t>Diamonds Imports</t>
  </si>
  <si>
    <t>Total Imports</t>
  </si>
  <si>
    <t>Table 4.1 A: Top Imported Goods (Excluding Diamonds) – March 2024 (Million Pula) Continued</t>
  </si>
  <si>
    <t>Contribution (%) Against Total Non-Diamonds Exports</t>
  </si>
  <si>
    <t>Contribution (%) Against Total Exports</t>
  </si>
  <si>
    <t xml:space="preserve">Table 4.1 B: Top Exported Goods (Excluding Diamonds) – April 2024 (Million Pula) </t>
  </si>
  <si>
    <t>Top 50 Exported Non-Diamond Goods</t>
  </si>
  <si>
    <t>Other Non-Diamond Exports Goods</t>
  </si>
  <si>
    <t>Total Non-Diamond Exports</t>
  </si>
  <si>
    <t>Diamonds Exports</t>
  </si>
  <si>
    <t xml:space="preserve">Table 4.1 B: Top Exported Goods (Excluding Diamonds) – March 2024 (Million Pula) Continued </t>
  </si>
  <si>
    <t xml:space="preserve">Road </t>
  </si>
  <si>
    <t xml:space="preserve">Air </t>
  </si>
  <si>
    <t xml:space="preserve">Rail </t>
  </si>
  <si>
    <t>Mode of Transport</t>
  </si>
  <si>
    <t>Pula</t>
  </si>
  <si>
    <t>%</t>
  </si>
  <si>
    <t>Table B: Trade by Mode of Transport -April 2024 (Million Pula)</t>
  </si>
  <si>
    <t>10</t>
  </si>
  <si>
    <t>Cereals</t>
  </si>
  <si>
    <t>22</t>
  </si>
  <si>
    <t>Beverages, spirits and vinegar</t>
  </si>
  <si>
    <t>26</t>
  </si>
  <si>
    <t>Ores, slag and ash</t>
  </si>
  <si>
    <t>27</t>
  </si>
  <si>
    <t>Mineral fuels, mineral oils and products of their distillation; bituminous substances; mineral waxes</t>
  </si>
  <si>
    <t>28</t>
  </si>
  <si>
    <t>Inorganic chemicals; organic and inorganic compounds of precious metals; of rare earth metals, of radio-active elements and of isotopes</t>
  </si>
  <si>
    <t>31</t>
  </si>
  <si>
    <t>Fertilizers</t>
  </si>
  <si>
    <t>39</t>
  </si>
  <si>
    <t>Plastics and articles thereof</t>
  </si>
  <si>
    <t>72</t>
  </si>
  <si>
    <t>Iron and steel</t>
  </si>
  <si>
    <t>73</t>
  </si>
  <si>
    <t>Iron or steel articles</t>
  </si>
  <si>
    <t>74</t>
  </si>
  <si>
    <t>Copper and articles thereof</t>
  </si>
  <si>
    <t>84</t>
  </si>
  <si>
    <t>Nuclear reactors, boilers, machinery and mechanical appliances; parts thereof</t>
  </si>
  <si>
    <t>85</t>
  </si>
  <si>
    <t>Electrical machinery and equipment and parts thereof; sound recorders and reproducers; television image and sound recorders and reproducers, parts and accessories of such articles</t>
  </si>
  <si>
    <t>87</t>
  </si>
  <si>
    <t>Vehicles; other than railway or tramway rolling stock, and parts and accessories thereof</t>
  </si>
  <si>
    <t>99</t>
  </si>
  <si>
    <t>Commodities not specified according to kind</t>
  </si>
  <si>
    <t>Border Post</t>
  </si>
  <si>
    <t>Table C1: Transit Trade by Border Post – April 2024 (Million Pula)</t>
  </si>
  <si>
    <t>Ramokgwebana Borderpost</t>
  </si>
  <si>
    <t>Chapter</t>
  </si>
  <si>
    <t>Other Transit Goods</t>
  </si>
  <si>
    <t>Table C2: Transit by Chapter – April 2024 (Million Pula)</t>
  </si>
  <si>
    <t>Total Transit Goods</t>
  </si>
  <si>
    <t>Other motor cars and other motor vehicles principally designed for the transport of persons</t>
  </si>
  <si>
    <t>Other parts suitable for use solely or principally with the machinery of headings 84.25 to 84.30:</t>
  </si>
  <si>
    <t>Dried Maize (Corn) kernels or grains fit for human consumption, not further prepared or processed and not packaged as seeds (excluding pop corn (ZEA MAYS EVERTA))</t>
  </si>
  <si>
    <t>Other, double-cab, of a vehicle mass not exceeding 2 000 kg or a G.V.M. not exceeding 3 500 kg,  or of a mass not exceeding 1 600 kg or a G.V.M. not exceeding 3 500 kg per chasis fitted with a cab</t>
  </si>
  <si>
    <t>Other, used vehicles of cylinder capacity exceeding 2500 cm</t>
  </si>
  <si>
    <t>Other Beauty or make-up preparations and preparations for the care of the skin (other than medicaments), including sunscreen or sun tan preparations</t>
  </si>
  <si>
    <t>Other, double-cab, of a vehicle mass not exceeding 2 000 kg or a G.V.M. not exceeding 3 500 kg, or of a mass not exceeding 1 600 kg or a G.V.M. not exceeding 3 500 kg per chassis fitted with a cab</t>
  </si>
  <si>
    <t xml:space="preserve">Aerials and aerial reflectors of all kind; parts suitable for use therewith  </t>
  </si>
  <si>
    <t>Sunflower-seed or safflower oil and fractions thereof,  Marketed and supplied for use in the process of cooking food</t>
  </si>
  <si>
    <t xml:space="preserve">Apparatus designed for use when carried in the hand or on te person ( excluding two-way radios)  </t>
  </si>
  <si>
    <t xml:space="preserve">Other- Dumpers designed for off-highway use </t>
  </si>
  <si>
    <t>Oil-cake and other solid residues, whether or not ground or in the form of pellets, resulting from the extraction of soya-bean oil</t>
  </si>
  <si>
    <t>Parts Machinery for sorting, screening, separating, washing, crushing, grinding, mixing or kneading earth, stone, ores or other mineral substances</t>
  </si>
  <si>
    <t xml:space="preserve">Other Machinery with a 360º revolving super structure </t>
  </si>
  <si>
    <t xml:space="preserve">Waters, including mineral waters and aerated waters, In sealed containers holding 2,5  ltresi or less (excluding those in collapsible plastic tubes) </t>
  </si>
  <si>
    <r>
      <t>Tanks and other armoured fighting vehicles,</t>
    </r>
    <r>
      <rPr>
        <sz val="8"/>
        <color rgb="FF000000"/>
        <rFont val="Arial"/>
        <family val="2"/>
      </rPr>
      <t xml:space="preserve"> m</t>
    </r>
    <r>
      <rPr>
        <b/>
        <sz val="8"/>
        <color rgb="FF000000"/>
        <rFont val="Arial"/>
        <family val="2"/>
      </rPr>
      <t xml:space="preserve">otorised, whether or not fitted with weapons, and parts of  such vehicles. </t>
    </r>
  </si>
  <si>
    <t>Other fermented apple or pear beverages, unfortified, with an alcoholic strength of at least 2.5 per cent by volume but not exceeding 15 per cent by volume</t>
  </si>
  <si>
    <t xml:space="preserve">Other Front-end shovel loaders </t>
  </si>
  <si>
    <t xml:space="preserve">Other Automatic data processing machines and units thereof; </t>
  </si>
  <si>
    <t>Coniferous Wood sawn or chipped lengthwise,  sliced or peeled, whether or not planed</t>
  </si>
  <si>
    <t>Other - Medicaments (excluding goods of heading  30.02, 30.05 or 30.06) consisting of two or more constituents which have been mixed together for therapeutic or prophylactic uses</t>
  </si>
  <si>
    <t xml:space="preserve">Other - Vehicles specially designed for travelling on snow; golf cars nd similar vehicles </t>
  </si>
  <si>
    <t>Road tractors for semi-trailers Of a vehicle mass exceeding 1 600 kg</t>
  </si>
  <si>
    <t xml:space="preserve">Other Parts: For air or vacuum pumps, air or other gas compressors and fans; ventilating or  recycling hoods incorporating a fan, </t>
  </si>
  <si>
    <t xml:space="preserve">Other - Ignition wiring sets  and other wiring sets of a kind used in vehicles, aircraft or ships 
For a voltage exceeding 80 V but not exceeding 240 V 
</t>
  </si>
  <si>
    <t>Other Parts suitable for use solely or principally with the machinery of headings 84.25 to 84.30</t>
  </si>
  <si>
    <t xml:space="preserve">Other Vehicles specially designed for travelling on snow; golf cars nd similar vehicles </t>
  </si>
  <si>
    <t>Other electric conductors</t>
  </si>
  <si>
    <t xml:space="preserve">Other bars and rods of iron or non-alloy steel - Containing indentations, ribs, grooves or other deformations produced during the rolling process or twisted after rolling </t>
  </si>
  <si>
    <t>Other moving, grading, levelling, srapping, excavating, tamping, compacting,  extracting or boring machinery,</t>
  </si>
  <si>
    <t>Other Special purpose motor vehicles, other than those principally designed for the transport of persons or goods</t>
  </si>
  <si>
    <t>Maize meal not further processed other than by the addition of minerals and vitamins not exceeding 1 per cent by mass of the final product, solely for the purpose of increasing the nutritional value</t>
  </si>
  <si>
    <t xml:space="preserve">Other Motor vehicles for the transport of goods </t>
  </si>
  <si>
    <t>Shuttle cars for use in underground mines; low construction flame-proof vehicles, equipped with control mechanisms both in the front and at the rear, for use in underground mines</t>
  </si>
  <si>
    <t xml:space="preserve">Other monitors </t>
  </si>
  <si>
    <t>Other Motor vehicles for the transport of  ten or more persons</t>
  </si>
  <si>
    <t xml:space="preserve">Other, of unmachined cast metal </t>
  </si>
  <si>
    <t>Ferrous waste and scrap Of stainless steel</t>
  </si>
  <si>
    <t>Difference (P million)</t>
  </si>
  <si>
    <t>Difference as %</t>
  </si>
  <si>
    <t>Imports (CIF)</t>
  </si>
  <si>
    <t>As at March 2023 Digest (P Million)</t>
  </si>
  <si>
    <t>As at April 2024 Digest (P Million)</t>
  </si>
  <si>
    <t>Table A: Data Revision: January, February and March 2024 (Million Pula)</t>
  </si>
  <si>
    <t>Other beer made from malt</t>
  </si>
  <si>
    <t xml:space="preserve">Other Insulated (including enamelled or anodised) wire, cable (including co-axial cable) </t>
  </si>
  <si>
    <t>Other Parts and accessories of the motor vehicles of headings 87.01 to 87.05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</si>
</sst>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.00_);_(* \(#,##0.00\);_(* &quot;-&quot;??_);_(@_)"/>
    <numFmt numFmtId="165" formatCode="#,##0.0_);[Red]\(#,##0.0\)"/>
    <numFmt numFmtId="166" formatCode="_(* #,##0.0_);_(* \(#,##0.0\);_(* &quot;-&quot;??_);_(@_)"/>
    <numFmt numFmtId="168" formatCode="0.0_);\(0.0\)"/>
  </numFmts>
  <fonts count="16" x14ac:knownFonts="1">
    <font>
      <sz val="11"/>
      <color theme="1"/>
      <name val="Calibri"/>
      <family val="2"/>
      <scheme val="minor"/>
    </font>
    <font>
      <sz val="10"/>
      <color theme="1"/>
      <name val="Century Gothic"/>
      <family val="2"/>
    </font>
    <font>
      <sz val="11"/>
      <color theme="1"/>
      <name val="Calibri"/>
      <family val="2"/>
      <scheme val="minor"/>
    </font>
    <font>
      <sz val="11"/>
      <color theme="1"/>
      <name val="Century Gothic"/>
      <family val="2"/>
    </font>
    <font>
      <b/>
      <sz val="11"/>
      <color theme="1"/>
      <name val="Century Gothic"/>
      <family val="2"/>
    </font>
    <font>
      <b/>
      <sz val="10"/>
      <color theme="1"/>
      <name val="Century Gothic"/>
      <family val="2"/>
    </font>
    <font>
      <b/>
      <i/>
      <sz val="10"/>
      <color theme="1"/>
      <name val="Century Gothic"/>
      <family val="2"/>
    </font>
    <font>
      <b/>
      <sz val="8"/>
      <color theme="1"/>
      <name val="Century Gothic"/>
      <family val="2"/>
    </font>
    <font>
      <b/>
      <sz val="10"/>
      <name val="Century Gothic"/>
      <family val="2"/>
    </font>
    <font>
      <b/>
      <sz val="9"/>
      <name val="Century Gothic"/>
      <family val="2"/>
    </font>
    <font>
      <b/>
      <sz val="8"/>
      <name val="Century Gothic"/>
      <family val="2"/>
    </font>
    <font>
      <sz val="9"/>
      <color theme="1"/>
      <name val="Century Gothic"/>
      <family val="2"/>
    </font>
    <font>
      <b/>
      <sz val="9"/>
      <color theme="1"/>
      <name val="Century Gothic"/>
      <family val="2"/>
    </font>
    <font>
      <sz val="10"/>
      <color rgb="FF000000"/>
      <name val="Century Gothic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171">
    <xf numFmtId="0" fontId="0" fillId="0" borderId="0" xfId="0"/>
    <xf numFmtId="165" fontId="1" fillId="0" borderId="0" xfId="1" applyNumberFormat="1" applyFont="1"/>
    <xf numFmtId="165" fontId="1" fillId="0" borderId="0" xfId="0" applyNumberFormat="1" applyFont="1"/>
    <xf numFmtId="165" fontId="3" fillId="0" borderId="0" xfId="0" applyNumberFormat="1" applyFont="1"/>
    <xf numFmtId="165" fontId="5" fillId="0" borderId="1" xfId="1" applyNumberFormat="1" applyFont="1" applyBorder="1"/>
    <xf numFmtId="165" fontId="4" fillId="0" borderId="0" xfId="1" applyNumberFormat="1" applyFont="1"/>
    <xf numFmtId="165" fontId="1" fillId="0" borderId="0" xfId="1" applyNumberFormat="1" applyFont="1" applyBorder="1"/>
    <xf numFmtId="165" fontId="5" fillId="0" borderId="1" xfId="0" applyNumberFormat="1" applyFont="1" applyBorder="1"/>
    <xf numFmtId="165" fontId="1" fillId="0" borderId="2" xfId="0" applyNumberFormat="1" applyFont="1" applyBorder="1"/>
    <xf numFmtId="165" fontId="6" fillId="0" borderId="3" xfId="1" applyNumberFormat="1" applyFont="1" applyFill="1" applyBorder="1"/>
    <xf numFmtId="165" fontId="6" fillId="0" borderId="4" xfId="1" applyNumberFormat="1" applyFont="1" applyFill="1" applyBorder="1"/>
    <xf numFmtId="165" fontId="6" fillId="0" borderId="3" xfId="0" applyNumberFormat="1" applyFont="1" applyBorder="1"/>
    <xf numFmtId="165" fontId="6" fillId="0" borderId="4" xfId="0" applyNumberFormat="1" applyFont="1" applyBorder="1"/>
    <xf numFmtId="165" fontId="5" fillId="0" borderId="0" xfId="1" applyNumberFormat="1" applyFont="1"/>
    <xf numFmtId="165" fontId="6" fillId="0" borderId="0" xfId="1" applyNumberFormat="1" applyFont="1" applyBorder="1"/>
    <xf numFmtId="165" fontId="6" fillId="0" borderId="1" xfId="1" applyNumberFormat="1" applyFont="1" applyBorder="1"/>
    <xf numFmtId="165" fontId="5" fillId="0" borderId="0" xfId="0" applyNumberFormat="1" applyFont="1"/>
    <xf numFmtId="165" fontId="5" fillId="0" borderId="3" xfId="1" quotePrefix="1" applyNumberFormat="1" applyFont="1" applyBorder="1"/>
    <xf numFmtId="165" fontId="5" fillId="0" borderId="0" xfId="1" applyNumberFormat="1" applyFont="1" applyBorder="1"/>
    <xf numFmtId="165" fontId="6" fillId="0" borderId="0" xfId="0" applyNumberFormat="1" applyFont="1" applyBorder="1"/>
    <xf numFmtId="165" fontId="1" fillId="0" borderId="5" xfId="0" applyNumberFormat="1" applyFont="1" applyBorder="1"/>
    <xf numFmtId="165" fontId="6" fillId="0" borderId="1" xfId="0" applyNumberFormat="1" applyFont="1" applyBorder="1"/>
    <xf numFmtId="165" fontId="5" fillId="0" borderId="1" xfId="1" applyNumberFormat="1" applyFont="1" applyBorder="1" applyAlignment="1">
      <alignment wrapText="1"/>
    </xf>
    <xf numFmtId="165" fontId="5" fillId="0" borderId="4" xfId="1" applyNumberFormat="1" applyFont="1" applyBorder="1"/>
    <xf numFmtId="165" fontId="1" fillId="0" borderId="3" xfId="1" applyNumberFormat="1" applyFont="1" applyBorder="1"/>
    <xf numFmtId="165" fontId="6" fillId="0" borderId="2" xfId="1" applyNumberFormat="1" applyFont="1" applyBorder="1"/>
    <xf numFmtId="165" fontId="11" fillId="0" borderId="0" xfId="0" applyNumberFormat="1" applyFont="1"/>
    <xf numFmtId="165" fontId="11" fillId="0" borderId="0" xfId="1" applyNumberFormat="1" applyFont="1"/>
    <xf numFmtId="165" fontId="12" fillId="0" borderId="6" xfId="1" applyNumberFormat="1" applyFont="1" applyBorder="1"/>
    <xf numFmtId="165" fontId="12" fillId="0" borderId="7" xfId="1" applyNumberFormat="1" applyFont="1" applyBorder="1" applyAlignment="1"/>
    <xf numFmtId="165" fontId="12" fillId="0" borderId="1" xfId="1" applyNumberFormat="1" applyFont="1" applyBorder="1" applyAlignment="1"/>
    <xf numFmtId="165" fontId="12" fillId="0" borderId="1" xfId="1" applyNumberFormat="1" applyFont="1" applyBorder="1" applyAlignment="1">
      <alignment horizontal="center"/>
    </xf>
    <xf numFmtId="165" fontId="12" fillId="0" borderId="7" xfId="1" applyNumberFormat="1" applyFont="1" applyBorder="1" applyAlignment="1">
      <alignment horizontal="center"/>
    </xf>
    <xf numFmtId="165" fontId="12" fillId="0" borderId="1" xfId="1" applyNumberFormat="1" applyFont="1" applyBorder="1" applyAlignment="1">
      <alignment wrapText="1"/>
    </xf>
    <xf numFmtId="165" fontId="12" fillId="0" borderId="1" xfId="1" quotePrefix="1" applyNumberFormat="1" applyFont="1" applyBorder="1"/>
    <xf numFmtId="165" fontId="12" fillId="0" borderId="1" xfId="1" applyNumberFormat="1" applyFont="1" applyBorder="1"/>
    <xf numFmtId="165" fontId="12" fillId="0" borderId="7" xfId="1" quotePrefix="1" applyNumberFormat="1" applyFont="1" applyBorder="1"/>
    <xf numFmtId="165" fontId="11" fillId="0" borderId="3" xfId="1" applyNumberFormat="1" applyFont="1" applyBorder="1"/>
    <xf numFmtId="165" fontId="11" fillId="0" borderId="4" xfId="1" applyNumberFormat="1" applyFont="1" applyBorder="1"/>
    <xf numFmtId="165" fontId="11" fillId="0" borderId="1" xfId="0" applyNumberFormat="1" applyFont="1" applyBorder="1"/>
    <xf numFmtId="165" fontId="12" fillId="0" borderId="1" xfId="0" applyNumberFormat="1" applyFont="1" applyBorder="1"/>
    <xf numFmtId="165" fontId="11" fillId="0" borderId="1" xfId="1" applyNumberFormat="1" applyFont="1" applyFill="1" applyBorder="1"/>
    <xf numFmtId="168" fontId="1" fillId="0" borderId="0" xfId="0" applyNumberFormat="1" applyFont="1"/>
    <xf numFmtId="168" fontId="5" fillId="0" borderId="1" xfId="1" applyNumberFormat="1" applyFont="1" applyBorder="1" applyAlignment="1">
      <alignment wrapText="1"/>
    </xf>
    <xf numFmtId="165" fontId="5" fillId="0" borderId="12" xfId="0" applyNumberFormat="1" applyFont="1" applyBorder="1"/>
    <xf numFmtId="165" fontId="5" fillId="0" borderId="13" xfId="0" applyNumberFormat="1" applyFont="1" applyBorder="1"/>
    <xf numFmtId="165" fontId="5" fillId="0" borderId="15" xfId="0" applyNumberFormat="1" applyFont="1" applyBorder="1"/>
    <xf numFmtId="165" fontId="5" fillId="0" borderId="16" xfId="0" applyNumberFormat="1" applyFont="1" applyBorder="1"/>
    <xf numFmtId="165" fontId="1" fillId="0" borderId="15" xfId="0" applyNumberFormat="1" applyFont="1" applyBorder="1"/>
    <xf numFmtId="165" fontId="5" fillId="0" borderId="15" xfId="1" applyNumberFormat="1" applyFont="1" applyBorder="1" applyAlignment="1">
      <alignment horizontal="right"/>
    </xf>
    <xf numFmtId="165" fontId="1" fillId="0" borderId="20" xfId="0" applyNumberFormat="1" applyFont="1" applyBorder="1"/>
    <xf numFmtId="165" fontId="5" fillId="0" borderId="8" xfId="0" applyNumberFormat="1" applyFont="1" applyBorder="1"/>
    <xf numFmtId="165" fontId="5" fillId="0" borderId="9" xfId="0" applyNumberFormat="1" applyFont="1" applyBorder="1"/>
    <xf numFmtId="165" fontId="5" fillId="0" borderId="10" xfId="0" applyNumberFormat="1" applyFont="1" applyBorder="1"/>
    <xf numFmtId="165" fontId="1" fillId="0" borderId="21" xfId="0" applyNumberFormat="1" applyFont="1" applyBorder="1"/>
    <xf numFmtId="165" fontId="1" fillId="0" borderId="18" xfId="0" applyNumberFormat="1" applyFont="1" applyBorder="1"/>
    <xf numFmtId="165" fontId="1" fillId="0" borderId="19" xfId="0" applyNumberFormat="1" applyFont="1" applyBorder="1"/>
    <xf numFmtId="165" fontId="5" fillId="0" borderId="11" xfId="0" applyNumberFormat="1" applyFont="1" applyBorder="1"/>
    <xf numFmtId="165" fontId="5" fillId="0" borderId="22" xfId="0" applyNumberFormat="1" applyFont="1" applyBorder="1"/>
    <xf numFmtId="165" fontId="1" fillId="0" borderId="23" xfId="0" applyNumberFormat="1" applyFont="1" applyBorder="1"/>
    <xf numFmtId="165" fontId="1" fillId="0" borderId="24" xfId="0" applyNumberFormat="1" applyFont="1" applyBorder="1"/>
    <xf numFmtId="165" fontId="1" fillId="0" borderId="26" xfId="0" applyNumberFormat="1" applyFont="1" applyBorder="1"/>
    <xf numFmtId="165" fontId="1" fillId="0" borderId="16" xfId="0" applyNumberFormat="1" applyFont="1" applyBorder="1"/>
    <xf numFmtId="165" fontId="5" fillId="0" borderId="14" xfId="1" applyNumberFormat="1" applyFont="1" applyBorder="1"/>
    <xf numFmtId="165" fontId="5" fillId="0" borderId="18" xfId="1" applyNumberFormat="1" applyFont="1" applyBorder="1" applyAlignment="1"/>
    <xf numFmtId="165" fontId="5" fillId="0" borderId="19" xfId="0" applyNumberFormat="1" applyFont="1" applyBorder="1"/>
    <xf numFmtId="166" fontId="7" fillId="0" borderId="8" xfId="1" applyNumberFormat="1" applyFont="1" applyBorder="1" applyAlignment="1"/>
    <xf numFmtId="166" fontId="7" fillId="0" borderId="9" xfId="1" applyNumberFormat="1" applyFont="1" applyBorder="1" applyAlignment="1"/>
    <xf numFmtId="166" fontId="7" fillId="0" borderId="9" xfId="1" applyNumberFormat="1" applyFont="1" applyBorder="1" applyAlignment="1">
      <alignment horizontal="left" wrapText="1"/>
    </xf>
    <xf numFmtId="166" fontId="7" fillId="0" borderId="10" xfId="1" applyNumberFormat="1" applyFont="1" applyBorder="1" applyAlignment="1">
      <alignment horizontal="left" wrapText="1"/>
    </xf>
    <xf numFmtId="165" fontId="5" fillId="0" borderId="18" xfId="0" applyNumberFormat="1" applyFont="1" applyBorder="1"/>
    <xf numFmtId="165" fontId="5" fillId="0" borderId="20" xfId="1" applyNumberFormat="1" applyFont="1" applyBorder="1" applyAlignment="1">
      <alignment horizontal="right"/>
    </xf>
    <xf numFmtId="165" fontId="5" fillId="0" borderId="20" xfId="0" applyNumberFormat="1" applyFont="1" applyBorder="1"/>
    <xf numFmtId="165" fontId="5" fillId="0" borderId="26" xfId="0" applyNumberFormat="1" applyFont="1" applyBorder="1"/>
    <xf numFmtId="165" fontId="5" fillId="0" borderId="11" xfId="1" applyNumberFormat="1" applyFont="1" applyBorder="1" applyAlignment="1"/>
    <xf numFmtId="165" fontId="5" fillId="0" borderId="12" xfId="1" applyNumberFormat="1" applyFont="1" applyBorder="1" applyAlignment="1"/>
    <xf numFmtId="165" fontId="5" fillId="0" borderId="12" xfId="1" applyNumberFormat="1" applyFont="1" applyBorder="1" applyAlignment="1">
      <alignment horizontal="left" wrapText="1"/>
    </xf>
    <xf numFmtId="165" fontId="5" fillId="0" borderId="13" xfId="1" applyNumberFormat="1" applyFont="1" applyBorder="1" applyAlignment="1">
      <alignment horizontal="left" wrapText="1"/>
    </xf>
    <xf numFmtId="38" fontId="1" fillId="0" borderId="14" xfId="0" applyNumberFormat="1" applyFont="1" applyBorder="1" applyAlignment="1">
      <alignment horizontal="left"/>
    </xf>
    <xf numFmtId="38" fontId="1" fillId="0" borderId="17" xfId="0" applyNumberFormat="1" applyFont="1" applyBorder="1" applyAlignment="1">
      <alignment horizontal="left"/>
    </xf>
    <xf numFmtId="166" fontId="5" fillId="0" borderId="11" xfId="1" applyNumberFormat="1" applyFont="1" applyBorder="1"/>
    <xf numFmtId="165" fontId="3" fillId="0" borderId="15" xfId="0" applyNumberFormat="1" applyFont="1" applyBorder="1"/>
    <xf numFmtId="165" fontId="4" fillId="0" borderId="8" xfId="0" applyNumberFormat="1" applyFont="1" applyBorder="1"/>
    <xf numFmtId="165" fontId="4" fillId="0" borderId="9" xfId="0" applyNumberFormat="1" applyFont="1" applyBorder="1"/>
    <xf numFmtId="165" fontId="4" fillId="0" borderId="10" xfId="0" applyNumberFormat="1" applyFont="1" applyBorder="1"/>
    <xf numFmtId="165" fontId="3" fillId="0" borderId="20" xfId="0" applyNumberFormat="1" applyFont="1" applyBorder="1"/>
    <xf numFmtId="165" fontId="5" fillId="0" borderId="17" xfId="0" applyNumberFormat="1" applyFont="1" applyBorder="1"/>
    <xf numFmtId="165" fontId="5" fillId="0" borderId="18" xfId="0" applyNumberFormat="1" applyFont="1" applyBorder="1" applyAlignment="1">
      <alignment horizontal="right"/>
    </xf>
    <xf numFmtId="165" fontId="5" fillId="0" borderId="19" xfId="0" applyNumberFormat="1" applyFont="1" applyBorder="1" applyAlignment="1">
      <alignment horizontal="right"/>
    </xf>
    <xf numFmtId="165" fontId="1" fillId="0" borderId="15" xfId="0" applyNumberFormat="1" applyFont="1" applyBorder="1" applyAlignment="1">
      <alignment horizontal="right"/>
    </xf>
    <xf numFmtId="165" fontId="1" fillId="0" borderId="15" xfId="0" applyNumberFormat="1" applyFont="1" applyBorder="1" applyAlignment="1">
      <alignment horizontal="left"/>
    </xf>
    <xf numFmtId="165" fontId="1" fillId="0" borderId="20" xfId="0" applyNumberFormat="1" applyFont="1" applyBorder="1" applyAlignment="1">
      <alignment horizontal="left"/>
    </xf>
    <xf numFmtId="165" fontId="1" fillId="0" borderId="20" xfId="0" applyNumberFormat="1" applyFont="1" applyBorder="1" applyAlignment="1">
      <alignment horizontal="right"/>
    </xf>
    <xf numFmtId="165" fontId="5" fillId="0" borderId="10" xfId="0" applyNumberFormat="1" applyFont="1" applyBorder="1" applyAlignment="1">
      <alignment horizontal="right"/>
    </xf>
    <xf numFmtId="165" fontId="1" fillId="0" borderId="21" xfId="0" applyNumberFormat="1" applyFont="1" applyBorder="1" applyAlignment="1">
      <alignment horizontal="left"/>
    </xf>
    <xf numFmtId="165" fontId="1" fillId="0" borderId="21" xfId="0" applyNumberFormat="1" applyFont="1" applyBorder="1" applyAlignment="1">
      <alignment horizontal="right"/>
    </xf>
    <xf numFmtId="165" fontId="5" fillId="0" borderId="8" xfId="0" applyNumberFormat="1" applyFont="1" applyBorder="1" applyAlignment="1">
      <alignment horizontal="left"/>
    </xf>
    <xf numFmtId="165" fontId="5" fillId="0" borderId="9" xfId="0" applyNumberFormat="1" applyFont="1" applyBorder="1" applyAlignment="1">
      <alignment horizontal="right"/>
    </xf>
    <xf numFmtId="38" fontId="1" fillId="0" borderId="15" xfId="0" applyNumberFormat="1" applyFont="1" applyBorder="1" applyAlignment="1">
      <alignment horizontal="left"/>
    </xf>
    <xf numFmtId="165" fontId="1" fillId="0" borderId="15" xfId="1" applyNumberFormat="1" applyFont="1" applyBorder="1"/>
    <xf numFmtId="38" fontId="1" fillId="0" borderId="20" xfId="0" applyNumberFormat="1" applyFont="1" applyBorder="1" applyAlignment="1">
      <alignment horizontal="left"/>
    </xf>
    <xf numFmtId="165" fontId="5" fillId="0" borderId="8" xfId="1" applyNumberFormat="1" applyFont="1" applyBorder="1"/>
    <xf numFmtId="165" fontId="5" fillId="0" borderId="9" xfId="1" applyNumberFormat="1" applyFont="1" applyBorder="1"/>
    <xf numFmtId="165" fontId="5" fillId="0" borderId="9" xfId="1" applyNumberFormat="1" applyFont="1" applyBorder="1" applyAlignment="1">
      <alignment horizontal="right"/>
    </xf>
    <xf numFmtId="165" fontId="5" fillId="0" borderId="10" xfId="1" applyNumberFormat="1" applyFont="1" applyBorder="1" applyAlignment="1">
      <alignment horizontal="right"/>
    </xf>
    <xf numFmtId="38" fontId="1" fillId="0" borderId="21" xfId="0" applyNumberFormat="1" applyFont="1" applyBorder="1" applyAlignment="1">
      <alignment horizontal="left"/>
    </xf>
    <xf numFmtId="0" fontId="13" fillId="0" borderId="0" xfId="0" applyFont="1"/>
    <xf numFmtId="38" fontId="1" fillId="0" borderId="25" xfId="0" applyNumberFormat="1" applyFont="1" applyBorder="1" applyAlignment="1">
      <alignment horizontal="left"/>
    </xf>
    <xf numFmtId="165" fontId="1" fillId="2" borderId="15" xfId="0" applyNumberFormat="1" applyFont="1" applyFill="1" applyBorder="1"/>
    <xf numFmtId="165" fontId="1" fillId="0" borderId="15" xfId="0" applyNumberFormat="1" applyFont="1" applyFill="1" applyBorder="1"/>
    <xf numFmtId="0" fontId="14" fillId="0" borderId="0" xfId="0" applyFont="1"/>
    <xf numFmtId="165" fontId="5" fillId="0" borderId="11" xfId="1" applyNumberFormat="1" applyFont="1" applyBorder="1"/>
    <xf numFmtId="165" fontId="5" fillId="0" borderId="15" xfId="1" applyNumberFormat="1" applyFont="1" applyBorder="1" applyAlignment="1">
      <alignment wrapText="1"/>
    </xf>
    <xf numFmtId="165" fontId="5" fillId="0" borderId="16" xfId="1" applyNumberFormat="1" applyFont="1" applyBorder="1" applyAlignment="1">
      <alignment wrapText="1"/>
    </xf>
    <xf numFmtId="165" fontId="1" fillId="0" borderId="14" xfId="1" applyNumberFormat="1" applyFont="1" applyBorder="1"/>
    <xf numFmtId="165" fontId="1" fillId="0" borderId="15" xfId="1" applyNumberFormat="1" applyFont="1" applyFill="1" applyBorder="1"/>
    <xf numFmtId="165" fontId="1" fillId="0" borderId="16" xfId="1" applyNumberFormat="1" applyFont="1" applyBorder="1"/>
    <xf numFmtId="165" fontId="1" fillId="0" borderId="17" xfId="0" applyNumberFormat="1" applyFont="1" applyBorder="1"/>
    <xf numFmtId="165" fontId="1" fillId="0" borderId="18" xfId="1" applyNumberFormat="1" applyFont="1" applyBorder="1"/>
    <xf numFmtId="165" fontId="1" fillId="0" borderId="18" xfId="1" applyNumberFormat="1" applyFont="1" applyFill="1" applyBorder="1"/>
    <xf numFmtId="165" fontId="1" fillId="0" borderId="19" xfId="1" applyNumberFormat="1" applyFont="1" applyBorder="1"/>
    <xf numFmtId="165" fontId="11" fillId="0" borderId="27" xfId="0" applyNumberFormat="1" applyFont="1" applyBorder="1"/>
    <xf numFmtId="165" fontId="11" fillId="0" borderId="0" xfId="0" applyNumberFormat="1" applyFont="1" applyBorder="1"/>
    <xf numFmtId="165" fontId="12" fillId="0" borderId="7" xfId="0" applyNumberFormat="1" applyFont="1" applyBorder="1"/>
    <xf numFmtId="165" fontId="11" fillId="0" borderId="7" xfId="0" applyNumberFormat="1" applyFont="1" applyBorder="1"/>
    <xf numFmtId="165" fontId="6" fillId="0" borderId="0" xfId="1" quotePrefix="1" applyNumberFormat="1" applyFont="1" applyBorder="1"/>
    <xf numFmtId="165" fontId="5" fillId="0" borderId="1" xfId="1" applyNumberFormat="1" applyFont="1" applyBorder="1" applyAlignment="1"/>
    <xf numFmtId="166" fontId="0" fillId="0" borderId="0" xfId="1" applyNumberFormat="1" applyFont="1"/>
    <xf numFmtId="164" fontId="0" fillId="0" borderId="0" xfId="0" applyNumberFormat="1"/>
    <xf numFmtId="165" fontId="5" fillId="0" borderId="3" xfId="1" applyNumberFormat="1" applyFont="1" applyBorder="1" applyAlignment="1">
      <alignment wrapText="1"/>
    </xf>
    <xf numFmtId="165" fontId="5" fillId="0" borderId="3" xfId="1" applyNumberFormat="1" applyFont="1" applyBorder="1" applyAlignment="1"/>
    <xf numFmtId="165" fontId="1" fillId="0" borderId="0" xfId="0" applyNumberFormat="1" applyFont="1" applyBorder="1"/>
    <xf numFmtId="165" fontId="1" fillId="0" borderId="0" xfId="1" applyNumberFormat="1" applyFont="1" applyAlignment="1">
      <alignment horizontal="right"/>
    </xf>
    <xf numFmtId="165" fontId="5" fillId="0" borderId="1" xfId="0" applyNumberFormat="1" applyFont="1" applyBorder="1" applyAlignment="1">
      <alignment horizontal="right"/>
    </xf>
    <xf numFmtId="165" fontId="1" fillId="0" borderId="3" xfId="1" applyNumberFormat="1" applyFont="1" applyBorder="1" applyAlignment="1">
      <alignment horizontal="right"/>
    </xf>
    <xf numFmtId="165" fontId="1" fillId="0" borderId="5" xfId="1" applyNumberFormat="1" applyFont="1" applyBorder="1" applyAlignment="1">
      <alignment horizontal="right"/>
    </xf>
    <xf numFmtId="165" fontId="5" fillId="0" borderId="1" xfId="0" applyNumberFormat="1" applyFont="1" applyBorder="1" applyAlignment="1">
      <alignment horizontal="right" wrapText="1"/>
    </xf>
    <xf numFmtId="165" fontId="9" fillId="0" borderId="0" xfId="0" applyNumberFormat="1" applyFont="1" applyAlignment="1">
      <alignment horizontal="left" vertical="center"/>
    </xf>
    <xf numFmtId="165" fontId="5" fillId="0" borderId="5" xfId="1" applyNumberFormat="1" applyFont="1" applyBorder="1"/>
    <xf numFmtId="165" fontId="5" fillId="0" borderId="0" xfId="1" applyNumberFormat="1" applyFont="1"/>
    <xf numFmtId="165" fontId="5" fillId="0" borderId="12" xfId="1" applyNumberFormat="1" applyFont="1" applyBorder="1" applyAlignment="1">
      <alignment horizontal="center" wrapText="1"/>
    </xf>
    <xf numFmtId="165" fontId="5" fillId="0" borderId="12" xfId="1" applyNumberFormat="1" applyFont="1" applyBorder="1" applyAlignment="1">
      <alignment horizontal="center"/>
    </xf>
    <xf numFmtId="165" fontId="5" fillId="0" borderId="13" xfId="1" applyNumberFormat="1" applyFont="1" applyBorder="1" applyAlignment="1">
      <alignment horizontal="center"/>
    </xf>
    <xf numFmtId="165" fontId="8" fillId="0" borderId="0" xfId="0" applyNumberFormat="1" applyFont="1" applyAlignment="1">
      <alignment horizontal="left" vertical="center"/>
    </xf>
    <xf numFmtId="165" fontId="9" fillId="0" borderId="0" xfId="0" applyNumberFormat="1" applyFont="1" applyAlignment="1">
      <alignment horizontal="left" vertical="center"/>
    </xf>
    <xf numFmtId="168" fontId="8" fillId="0" borderId="0" xfId="0" applyNumberFormat="1" applyFont="1" applyAlignment="1">
      <alignment horizontal="left" vertical="center"/>
    </xf>
    <xf numFmtId="165" fontId="5" fillId="0" borderId="0" xfId="0" applyNumberFormat="1" applyFont="1" applyAlignment="1">
      <alignment horizontal="left"/>
    </xf>
    <xf numFmtId="165" fontId="5" fillId="0" borderId="14" xfId="1" applyNumberFormat="1" applyFont="1" applyBorder="1"/>
    <xf numFmtId="165" fontId="5" fillId="0" borderId="15" xfId="1" applyNumberFormat="1" applyFont="1" applyBorder="1"/>
    <xf numFmtId="165" fontId="5" fillId="0" borderId="15" xfId="1" applyNumberFormat="1" applyFont="1" applyBorder="1" applyAlignment="1">
      <alignment horizontal="center"/>
    </xf>
    <xf numFmtId="165" fontId="5" fillId="0" borderId="18" xfId="1" applyNumberFormat="1" applyFont="1" applyBorder="1" applyAlignment="1">
      <alignment horizontal="center"/>
    </xf>
    <xf numFmtId="165" fontId="5" fillId="0" borderId="17" xfId="1" applyNumberFormat="1" applyFont="1" applyBorder="1"/>
    <xf numFmtId="165" fontId="5" fillId="0" borderId="18" xfId="1" applyNumberFormat="1" applyFont="1" applyBorder="1"/>
    <xf numFmtId="165" fontId="5" fillId="0" borderId="0" xfId="1" applyNumberFormat="1" applyFont="1" applyAlignment="1">
      <alignment horizontal="left"/>
    </xf>
    <xf numFmtId="165" fontId="5" fillId="0" borderId="25" xfId="1" applyNumberFormat="1" applyFont="1" applyBorder="1" applyAlignment="1">
      <alignment horizontal="left"/>
    </xf>
    <xf numFmtId="165" fontId="5" fillId="0" borderId="20" xfId="1" applyNumberFormat="1" applyFont="1" applyBorder="1" applyAlignment="1">
      <alignment horizontal="left"/>
    </xf>
    <xf numFmtId="165" fontId="5" fillId="0" borderId="14" xfId="1" applyNumberFormat="1" applyFont="1" applyBorder="1" applyAlignment="1">
      <alignment horizontal="left"/>
    </xf>
    <xf numFmtId="165" fontId="5" fillId="0" borderId="15" xfId="1" applyNumberFormat="1" applyFont="1" applyBorder="1" applyAlignment="1">
      <alignment horizontal="left"/>
    </xf>
    <xf numFmtId="165" fontId="5" fillId="0" borderId="17" xfId="1" applyNumberFormat="1" applyFont="1" applyBorder="1" applyAlignment="1">
      <alignment horizontal="left"/>
    </xf>
    <xf numFmtId="165" fontId="5" fillId="0" borderId="18" xfId="1" applyNumberFormat="1" applyFont="1" applyBorder="1" applyAlignment="1">
      <alignment horizontal="left"/>
    </xf>
    <xf numFmtId="166" fontId="7" fillId="0" borderId="0" xfId="1" applyNumberFormat="1" applyFont="1" applyAlignment="1">
      <alignment horizontal="left"/>
    </xf>
    <xf numFmtId="166" fontId="5" fillId="0" borderId="0" xfId="1" applyNumberFormat="1" applyFont="1"/>
    <xf numFmtId="166" fontId="5" fillId="0" borderId="12" xfId="1" applyNumberFormat="1" applyFont="1" applyBorder="1" applyAlignment="1">
      <alignment horizontal="center"/>
    </xf>
    <xf numFmtId="166" fontId="5" fillId="0" borderId="13" xfId="1" applyNumberFormat="1" applyFont="1" applyBorder="1" applyAlignment="1">
      <alignment horizontal="center"/>
    </xf>
    <xf numFmtId="166" fontId="10" fillId="0" borderId="0" xfId="1" applyNumberFormat="1" applyFont="1" applyAlignment="1">
      <alignment vertical="center"/>
    </xf>
    <xf numFmtId="165" fontId="8" fillId="0" borderId="0" xfId="1" applyNumberFormat="1" applyFont="1" applyAlignment="1">
      <alignment vertical="center"/>
    </xf>
    <xf numFmtId="166" fontId="7" fillId="0" borderId="11" xfId="1" applyNumberFormat="1" applyFont="1" applyFill="1" applyBorder="1"/>
    <xf numFmtId="166" fontId="7" fillId="0" borderId="12" xfId="1" applyNumberFormat="1" applyFont="1" applyFill="1" applyBorder="1"/>
    <xf numFmtId="166" fontId="7" fillId="0" borderId="17" xfId="1" applyNumberFormat="1" applyFont="1" applyFill="1" applyBorder="1"/>
    <xf numFmtId="166" fontId="7" fillId="0" borderId="18" xfId="1" applyNumberFormat="1" applyFont="1" applyFill="1" applyBorder="1"/>
    <xf numFmtId="165" fontId="12" fillId="0" borderId="0" xfId="0" applyNumberFormat="1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N13"/>
  <sheetViews>
    <sheetView workbookViewId="0">
      <selection activeCell="E7" sqref="E7"/>
    </sheetView>
  </sheetViews>
  <sheetFormatPr defaultRowHeight="15" x14ac:dyDescent="0.25"/>
  <cols>
    <col min="6" max="7" width="9.5703125" bestFit="1" customWidth="1"/>
    <col min="8" max="8" width="10.28515625" bestFit="1" customWidth="1"/>
  </cols>
  <sheetData>
    <row r="3" spans="2:14" x14ac:dyDescent="0.25">
      <c r="B3" s="139" t="s">
        <v>367</v>
      </c>
      <c r="C3" s="139"/>
      <c r="D3" s="139"/>
      <c r="E3" s="139"/>
      <c r="F3" s="139"/>
      <c r="G3" s="139"/>
      <c r="H3" s="139"/>
      <c r="I3" s="1"/>
      <c r="J3" s="1"/>
      <c r="K3" s="1"/>
      <c r="L3" s="1"/>
      <c r="M3" s="1"/>
      <c r="N3" s="1"/>
    </row>
    <row r="4" spans="2:14" ht="15.75" thickBot="1" x14ac:dyDescent="0.3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2:14" ht="34.5" customHeight="1" x14ac:dyDescent="0.25">
      <c r="B5" s="111" t="s">
        <v>11</v>
      </c>
      <c r="C5" s="140" t="s">
        <v>365</v>
      </c>
      <c r="D5" s="140"/>
      <c r="E5" s="140"/>
      <c r="F5" s="140" t="s">
        <v>366</v>
      </c>
      <c r="G5" s="140"/>
      <c r="H5" s="140"/>
      <c r="I5" s="140" t="s">
        <v>362</v>
      </c>
      <c r="J5" s="140"/>
      <c r="K5" s="140"/>
      <c r="L5" s="141" t="s">
        <v>363</v>
      </c>
      <c r="M5" s="141"/>
      <c r="N5" s="142"/>
    </row>
    <row r="6" spans="2:14" ht="26.25" x14ac:dyDescent="0.25">
      <c r="B6" s="63" t="s">
        <v>4</v>
      </c>
      <c r="C6" s="112" t="s">
        <v>364</v>
      </c>
      <c r="D6" s="112" t="s">
        <v>94</v>
      </c>
      <c r="E6" s="112" t="s">
        <v>54</v>
      </c>
      <c r="F6" s="112" t="s">
        <v>364</v>
      </c>
      <c r="G6" s="112" t="s">
        <v>94</v>
      </c>
      <c r="H6" s="112" t="s">
        <v>54</v>
      </c>
      <c r="I6" s="112" t="s">
        <v>364</v>
      </c>
      <c r="J6" s="112" t="s">
        <v>94</v>
      </c>
      <c r="K6" s="112" t="s">
        <v>54</v>
      </c>
      <c r="L6" s="112" t="s">
        <v>364</v>
      </c>
      <c r="M6" s="112" t="s">
        <v>94</v>
      </c>
      <c r="N6" s="113" t="s">
        <v>54</v>
      </c>
    </row>
    <row r="7" spans="2:14" ht="15.75" thickBot="1" x14ac:dyDescent="0.3">
      <c r="B7" s="114" t="s">
        <v>74</v>
      </c>
      <c r="C7" s="99">
        <v>7733.7280000000001</v>
      </c>
      <c r="D7" s="99">
        <v>4913.8149999999996</v>
      </c>
      <c r="E7" s="55">
        <f>D7-C7</f>
        <v>-2819.9130000000005</v>
      </c>
      <c r="F7" s="99">
        <v>7740.1260000000002</v>
      </c>
      <c r="G7" s="99">
        <v>5860.8530000000001</v>
      </c>
      <c r="H7" s="99">
        <f>G7-F7</f>
        <v>-1879.2730000000001</v>
      </c>
      <c r="I7" s="115">
        <f>F7-C7</f>
        <v>6.3980000000001382</v>
      </c>
      <c r="J7" s="115">
        <f>G7-D7</f>
        <v>947.03800000000047</v>
      </c>
      <c r="K7" s="115">
        <f>H7-E7</f>
        <v>940.64000000000033</v>
      </c>
      <c r="L7" s="99">
        <f>I7/C7*100</f>
        <v>8.2728536612616047E-2</v>
      </c>
      <c r="M7" s="99">
        <f t="shared" ref="L7:M9" si="0">J7/D7*100</f>
        <v>19.272968152036668</v>
      </c>
      <c r="N7" s="116">
        <f t="shared" ref="N7:N9" si="1">K7/E7*100</f>
        <v>-33.357057469503495</v>
      </c>
    </row>
    <row r="8" spans="2:14" ht="15.75" thickBot="1" x14ac:dyDescent="0.3">
      <c r="B8" s="117" t="s">
        <v>57</v>
      </c>
      <c r="C8" s="55">
        <v>7420.0360000000001</v>
      </c>
      <c r="D8" s="55">
        <v>3470.8009999999999</v>
      </c>
      <c r="E8" s="55">
        <f>D8-C8</f>
        <v>-3949.2350000000001</v>
      </c>
      <c r="F8" s="55">
        <v>7448.4009999999998</v>
      </c>
      <c r="G8" s="55">
        <v>4587.585</v>
      </c>
      <c r="H8" s="118">
        <f>G8-F8</f>
        <v>-2860.8159999999998</v>
      </c>
      <c r="I8" s="119">
        <f>F8-C8</f>
        <v>28.364999999999782</v>
      </c>
      <c r="J8" s="119">
        <f t="shared" ref="J8" si="2">G8-D8</f>
        <v>1116.7840000000001</v>
      </c>
      <c r="K8" s="119">
        <f t="shared" ref="K8" si="3">H8-E8</f>
        <v>1088.4190000000003</v>
      </c>
      <c r="L8" s="118">
        <f t="shared" si="0"/>
        <v>0.38227577332508605</v>
      </c>
      <c r="M8" s="118">
        <f t="shared" si="0"/>
        <v>32.176549447807581</v>
      </c>
      <c r="N8" s="120">
        <f t="shared" ref="N8" si="4">K8/E8*100</f>
        <v>-27.560249010251358</v>
      </c>
    </row>
    <row r="9" spans="2:14" ht="15.75" thickBot="1" x14ac:dyDescent="0.3">
      <c r="B9" s="117" t="s">
        <v>58</v>
      </c>
      <c r="C9" s="55">
        <v>6991.0010000000002</v>
      </c>
      <c r="D9" s="55">
        <v>4518.4790000000003</v>
      </c>
      <c r="E9" s="55">
        <f>D9-C9</f>
        <v>-2472.5219999999999</v>
      </c>
      <c r="F9" s="55">
        <v>7143.3230000000003</v>
      </c>
      <c r="G9" s="55">
        <v>6779.5860000000002</v>
      </c>
      <c r="H9" s="118">
        <f>G9-F9</f>
        <v>-363.73700000000008</v>
      </c>
      <c r="I9" s="119">
        <f>F9-C9</f>
        <v>152.32200000000012</v>
      </c>
      <c r="J9" s="119">
        <f t="shared" ref="J9:K9" si="5">G9-D9</f>
        <v>2261.107</v>
      </c>
      <c r="K9" s="119">
        <f t="shared" si="5"/>
        <v>2108.7849999999999</v>
      </c>
      <c r="L9" s="118">
        <f t="shared" si="0"/>
        <v>2.1788296125261617</v>
      </c>
      <c r="M9" s="118">
        <f t="shared" si="0"/>
        <v>50.041330279503335</v>
      </c>
      <c r="N9" s="120">
        <f t="shared" si="1"/>
        <v>-85.288826550380534</v>
      </c>
    </row>
    <row r="11" spans="2:14" x14ac:dyDescent="0.25">
      <c r="F11" s="127"/>
      <c r="G11" s="127"/>
      <c r="H11" s="128"/>
    </row>
    <row r="12" spans="2:14" x14ac:dyDescent="0.25">
      <c r="F12" s="127"/>
      <c r="G12" s="127"/>
      <c r="H12" s="128"/>
    </row>
    <row r="13" spans="2:14" x14ac:dyDescent="0.25">
      <c r="F13" s="127"/>
      <c r="G13" s="127"/>
      <c r="H13" s="128"/>
    </row>
  </sheetData>
  <mergeCells count="5">
    <mergeCell ref="B3:H3"/>
    <mergeCell ref="C5:E5"/>
    <mergeCell ref="F5:H5"/>
    <mergeCell ref="I5:K5"/>
    <mergeCell ref="L5:N5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8"/>
  <sheetViews>
    <sheetView tabSelected="1" workbookViewId="0">
      <selection activeCell="L26" sqref="L26"/>
    </sheetView>
  </sheetViews>
  <sheetFormatPr defaultRowHeight="16.5" x14ac:dyDescent="0.3"/>
  <cols>
    <col min="1" max="1" width="9.140625" style="3"/>
    <col min="2" max="2" width="11.5703125" style="3" customWidth="1"/>
    <col min="3" max="16384" width="9.140625" style="3"/>
  </cols>
  <sheetData>
    <row r="2" spans="2:6" ht="17.25" thickBot="1" x14ac:dyDescent="0.35">
      <c r="B2" s="161" t="s">
        <v>288</v>
      </c>
      <c r="C2" s="161"/>
      <c r="D2" s="161"/>
      <c r="E2" s="161"/>
      <c r="F2" s="161"/>
    </row>
    <row r="3" spans="2:6" x14ac:dyDescent="0.3">
      <c r="B3" s="80" t="s">
        <v>92</v>
      </c>
      <c r="C3" s="162" t="s">
        <v>93</v>
      </c>
      <c r="D3" s="162"/>
      <c r="E3" s="162" t="s">
        <v>94</v>
      </c>
      <c r="F3" s="163"/>
    </row>
    <row r="4" spans="2:6" ht="17.25" thickBot="1" x14ac:dyDescent="0.35">
      <c r="B4" s="86" t="s">
        <v>285</v>
      </c>
      <c r="C4" s="87" t="s">
        <v>286</v>
      </c>
      <c r="D4" s="87" t="s">
        <v>287</v>
      </c>
      <c r="E4" s="87" t="s">
        <v>286</v>
      </c>
      <c r="F4" s="88" t="s">
        <v>287</v>
      </c>
    </row>
    <row r="5" spans="2:6" x14ac:dyDescent="0.3">
      <c r="B5" s="85" t="s">
        <v>282</v>
      </c>
      <c r="C5" s="85">
        <v>5312.223</v>
      </c>
      <c r="D5" s="85">
        <f>C5/C$8*100</f>
        <v>67.676837810195835</v>
      </c>
      <c r="E5" s="85">
        <v>1285.203</v>
      </c>
      <c r="F5" s="85">
        <f>E5/E$8*100</f>
        <v>23.251118184043428</v>
      </c>
    </row>
    <row r="6" spans="2:6" x14ac:dyDescent="0.3">
      <c r="B6" s="81" t="s">
        <v>283</v>
      </c>
      <c r="C6" s="81">
        <v>1367.8309999999999</v>
      </c>
      <c r="D6" s="81">
        <f>C6/C$8*100</f>
        <v>17.425939524518828</v>
      </c>
      <c r="E6" s="81">
        <v>4225.1850000000004</v>
      </c>
      <c r="F6" s="81">
        <f>E6/E$8*100</f>
        <v>76.439500829400131</v>
      </c>
    </row>
    <row r="7" spans="2:6" ht="17.25" thickBot="1" x14ac:dyDescent="0.35">
      <c r="B7" s="81" t="s">
        <v>284</v>
      </c>
      <c r="C7" s="81">
        <v>1169.3219999999999</v>
      </c>
      <c r="D7" s="81">
        <f>C7/C$8*100</f>
        <v>14.896967868610526</v>
      </c>
      <c r="E7" s="81">
        <v>17.100999999999999</v>
      </c>
      <c r="F7" s="81">
        <f>E7/E$8*100</f>
        <v>0.30938098655646357</v>
      </c>
    </row>
    <row r="8" spans="2:6" ht="17.25" thickBot="1" x14ac:dyDescent="0.35">
      <c r="B8" s="82" t="s">
        <v>95</v>
      </c>
      <c r="C8" s="83">
        <v>7849.3960000000006</v>
      </c>
      <c r="D8" s="83">
        <f>C8/C$8*100</f>
        <v>100</v>
      </c>
      <c r="E8" s="83">
        <v>5527.4889999999996</v>
      </c>
      <c r="F8" s="84">
        <f>E8/E$8*100</f>
        <v>100</v>
      </c>
    </row>
  </sheetData>
  <sortState ref="B15:F21">
    <sortCondition descending="1" ref="D15:D21"/>
  </sortState>
  <mergeCells count="3">
    <mergeCell ref="B2:F2"/>
    <mergeCell ref="C3:D3"/>
    <mergeCell ref="E3:F3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workbookViewId="0">
      <selection sqref="A1:F15"/>
    </sheetView>
  </sheetViews>
  <sheetFormatPr defaultRowHeight="15" x14ac:dyDescent="0.25"/>
  <sheetData>
    <row r="1" spans="1:6" x14ac:dyDescent="0.25">
      <c r="A1" s="164" t="s">
        <v>318</v>
      </c>
      <c r="B1" s="164"/>
      <c r="C1" s="164"/>
      <c r="D1" s="164"/>
      <c r="E1" s="164"/>
      <c r="F1" s="164"/>
    </row>
    <row r="2" spans="1:6" ht="15.75" thickBot="1" x14ac:dyDescent="0.3">
      <c r="A2" s="2"/>
      <c r="B2" s="2"/>
      <c r="C2" s="2"/>
      <c r="D2" s="2"/>
      <c r="E2" s="2"/>
      <c r="F2" s="2"/>
    </row>
    <row r="3" spans="1:6" ht="15.75" thickBot="1" x14ac:dyDescent="0.3">
      <c r="A3" s="51" t="s">
        <v>317</v>
      </c>
      <c r="B3" s="52" t="s">
        <v>115</v>
      </c>
      <c r="C3" s="93" t="s">
        <v>287</v>
      </c>
      <c r="D3" s="2"/>
      <c r="E3" s="2"/>
      <c r="F3" s="2"/>
    </row>
    <row r="4" spans="1:6" x14ac:dyDescent="0.25">
      <c r="A4" s="91" t="s">
        <v>45</v>
      </c>
      <c r="B4" s="92">
        <v>9716.2470000000012</v>
      </c>
      <c r="C4" s="92">
        <v>55.259063498705018</v>
      </c>
      <c r="D4" s="2"/>
      <c r="E4" s="2"/>
      <c r="F4" s="2"/>
    </row>
    <row r="5" spans="1:6" x14ac:dyDescent="0.25">
      <c r="A5" s="90" t="s">
        <v>44</v>
      </c>
      <c r="B5" s="89">
        <v>4013.2169999999996</v>
      </c>
      <c r="C5" s="89">
        <v>22.824307887302826</v>
      </c>
      <c r="D5" s="2"/>
      <c r="E5" s="2"/>
      <c r="F5" s="2"/>
    </row>
    <row r="6" spans="1:6" x14ac:dyDescent="0.25">
      <c r="A6" s="90" t="s">
        <v>47</v>
      </c>
      <c r="B6" s="89">
        <v>1530.6759999999997</v>
      </c>
      <c r="C6" s="89">
        <v>8.7053902890636454</v>
      </c>
      <c r="D6" s="2"/>
      <c r="E6" s="2"/>
      <c r="F6" s="2"/>
    </row>
    <row r="7" spans="1:6" x14ac:dyDescent="0.25">
      <c r="A7" s="90" t="s">
        <v>43</v>
      </c>
      <c r="B7" s="89">
        <v>670.47500000000002</v>
      </c>
      <c r="C7" s="89">
        <v>3.8131822502345036</v>
      </c>
      <c r="D7" s="2"/>
      <c r="E7" s="2"/>
      <c r="F7" s="2"/>
    </row>
    <row r="8" spans="1:6" x14ac:dyDescent="0.25">
      <c r="A8" s="90" t="s">
        <v>41</v>
      </c>
      <c r="B8" s="89">
        <v>598.06000000000006</v>
      </c>
      <c r="C8" s="89">
        <v>3.4013375242555615</v>
      </c>
      <c r="D8" s="2"/>
      <c r="E8" s="2"/>
      <c r="F8" s="2"/>
    </row>
    <row r="9" spans="1:6" x14ac:dyDescent="0.25">
      <c r="A9" s="90" t="s">
        <v>46</v>
      </c>
      <c r="B9" s="89">
        <v>465.37299999999993</v>
      </c>
      <c r="C9" s="89">
        <v>2.646708771152364</v>
      </c>
      <c r="D9" s="2"/>
      <c r="E9" s="2"/>
      <c r="F9" s="2"/>
    </row>
    <row r="10" spans="1:6" x14ac:dyDescent="0.25">
      <c r="A10" s="90" t="s">
        <v>319</v>
      </c>
      <c r="B10" s="89">
        <v>312.19400000000002</v>
      </c>
      <c r="C10" s="89">
        <v>1.7755361787236075</v>
      </c>
      <c r="D10" s="2"/>
      <c r="E10" s="2"/>
      <c r="F10" s="2"/>
    </row>
    <row r="11" spans="1:6" x14ac:dyDescent="0.25">
      <c r="A11" s="90" t="s">
        <v>42</v>
      </c>
      <c r="B11" s="89">
        <v>215.48400000000001</v>
      </c>
      <c r="C11" s="89">
        <v>1.2255188694724366</v>
      </c>
      <c r="D11" s="2"/>
      <c r="E11" s="2"/>
      <c r="F11" s="2"/>
    </row>
    <row r="12" spans="1:6" ht="15.75" thickBot="1" x14ac:dyDescent="0.3">
      <c r="A12" s="94" t="s">
        <v>122</v>
      </c>
      <c r="B12" s="95">
        <v>61.355000000000004</v>
      </c>
      <c r="C12" s="95">
        <v>0.34894335652058317</v>
      </c>
      <c r="D12" s="2"/>
      <c r="E12" s="2"/>
      <c r="F12" s="2"/>
    </row>
    <row r="13" spans="1:6" ht="15.75" thickBot="1" x14ac:dyDescent="0.3">
      <c r="A13" s="96" t="s">
        <v>95</v>
      </c>
      <c r="B13" s="97">
        <f>SUM(B4:B12)</f>
        <v>17583.080999999998</v>
      </c>
      <c r="C13" s="93">
        <f>SUM(C4:C12)</f>
        <v>99.999988625430547</v>
      </c>
      <c r="D13" s="2"/>
      <c r="E13" s="2"/>
      <c r="F13" s="2"/>
    </row>
    <row r="14" spans="1:6" x14ac:dyDescent="0.25">
      <c r="A14" s="2"/>
      <c r="B14" s="2"/>
      <c r="C14" s="2"/>
      <c r="D14" s="2"/>
      <c r="E14" s="2"/>
      <c r="F14" s="2"/>
    </row>
    <row r="15" spans="1:6" x14ac:dyDescent="0.25">
      <c r="A15" s="2"/>
      <c r="B15" s="2"/>
      <c r="C15" s="2"/>
      <c r="D15" s="2"/>
      <c r="E15" s="2"/>
      <c r="F15" s="2"/>
    </row>
  </sheetData>
  <mergeCells count="1">
    <mergeCell ref="A1:F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workbookViewId="0">
      <selection activeCell="I21" sqref="I21"/>
    </sheetView>
  </sheetViews>
  <sheetFormatPr defaultRowHeight="15" x14ac:dyDescent="0.25"/>
  <sheetData>
    <row r="1" spans="1:6" x14ac:dyDescent="0.25">
      <c r="A1" s="2"/>
      <c r="B1" s="2"/>
      <c r="C1" s="2"/>
      <c r="D1" s="2"/>
      <c r="E1" s="2"/>
      <c r="F1" s="2"/>
    </row>
    <row r="2" spans="1:6" x14ac:dyDescent="0.25">
      <c r="A2" s="2"/>
      <c r="B2" s="2"/>
      <c r="C2" s="2"/>
      <c r="D2" s="2"/>
      <c r="E2" s="2"/>
      <c r="F2" s="2"/>
    </row>
    <row r="3" spans="1:6" x14ac:dyDescent="0.25">
      <c r="A3" s="2"/>
      <c r="B3" s="2"/>
      <c r="C3" s="2"/>
      <c r="D3" s="2"/>
      <c r="E3" s="2"/>
      <c r="F3" s="2"/>
    </row>
    <row r="4" spans="1:6" x14ac:dyDescent="0.25">
      <c r="A4" s="165" t="s">
        <v>322</v>
      </c>
      <c r="B4" s="165"/>
      <c r="C4" s="165"/>
      <c r="D4" s="165"/>
      <c r="E4" s="165"/>
      <c r="F4" s="165"/>
    </row>
    <row r="5" spans="1:6" ht="15.75" thickBot="1" x14ac:dyDescent="0.3">
      <c r="A5" s="2"/>
      <c r="B5" s="2"/>
      <c r="C5" s="2"/>
      <c r="D5" s="2"/>
      <c r="E5" s="2"/>
      <c r="F5" s="2"/>
    </row>
    <row r="6" spans="1:6" ht="15.75" thickBot="1" x14ac:dyDescent="0.3">
      <c r="A6" s="101" t="s">
        <v>261</v>
      </c>
      <c r="B6" s="102" t="s">
        <v>320</v>
      </c>
      <c r="C6" s="102" t="s">
        <v>263</v>
      </c>
      <c r="D6" s="103" t="s">
        <v>115</v>
      </c>
      <c r="E6" s="104" t="s">
        <v>287</v>
      </c>
      <c r="F6" s="1"/>
    </row>
    <row r="7" spans="1:6" x14ac:dyDescent="0.25">
      <c r="A7" s="100">
        <v>1</v>
      </c>
      <c r="B7" s="50" t="s">
        <v>307</v>
      </c>
      <c r="C7" s="50" t="s">
        <v>308</v>
      </c>
      <c r="D7" s="50">
        <v>6425.5219999999999</v>
      </c>
      <c r="E7" s="50">
        <v>36.543773353057617</v>
      </c>
      <c r="F7" s="2"/>
    </row>
    <row r="8" spans="1:6" x14ac:dyDescent="0.25">
      <c r="A8" s="98">
        <v>2</v>
      </c>
      <c r="B8" s="48" t="s">
        <v>297</v>
      </c>
      <c r="C8" s="48" t="s">
        <v>298</v>
      </c>
      <c r="D8" s="48">
        <v>3215.9929999999999</v>
      </c>
      <c r="E8" s="48">
        <v>18.290267980876859</v>
      </c>
      <c r="F8" s="2"/>
    </row>
    <row r="9" spans="1:6" x14ac:dyDescent="0.25">
      <c r="A9" s="98">
        <v>3</v>
      </c>
      <c r="B9" s="99" t="s">
        <v>315</v>
      </c>
      <c r="C9" s="99" t="s">
        <v>316</v>
      </c>
      <c r="D9" s="48">
        <v>2744.393</v>
      </c>
      <c r="E9" s="48">
        <v>15.608144487516789</v>
      </c>
      <c r="F9" s="2"/>
    </row>
    <row r="10" spans="1:6" x14ac:dyDescent="0.25">
      <c r="A10" s="98">
        <v>4</v>
      </c>
      <c r="B10" s="48" t="s">
        <v>293</v>
      </c>
      <c r="C10" s="48" t="s">
        <v>294</v>
      </c>
      <c r="D10" s="48">
        <v>795.846</v>
      </c>
      <c r="E10" s="48">
        <v>4.5262028280250997</v>
      </c>
      <c r="F10" s="2"/>
    </row>
    <row r="11" spans="1:6" x14ac:dyDescent="0.25">
      <c r="A11" s="98">
        <v>5</v>
      </c>
      <c r="B11" s="48" t="s">
        <v>313</v>
      </c>
      <c r="C11" s="48" t="s">
        <v>314</v>
      </c>
      <c r="D11" s="48">
        <v>525.13900000000001</v>
      </c>
      <c r="E11" s="48">
        <v>2.9866150321874745</v>
      </c>
      <c r="F11" s="2"/>
    </row>
    <row r="12" spans="1:6" x14ac:dyDescent="0.25">
      <c r="A12" s="98">
        <v>6</v>
      </c>
      <c r="B12" s="99" t="s">
        <v>309</v>
      </c>
      <c r="C12" s="99" t="s">
        <v>310</v>
      </c>
      <c r="D12" s="48">
        <v>418.26400000000001</v>
      </c>
      <c r="E12" s="48">
        <v>2.3787864733391766</v>
      </c>
      <c r="F12" s="2"/>
    </row>
    <row r="13" spans="1:6" x14ac:dyDescent="0.25">
      <c r="A13" s="98">
        <v>7</v>
      </c>
      <c r="B13" s="99" t="s">
        <v>289</v>
      </c>
      <c r="C13" s="99" t="s">
        <v>290</v>
      </c>
      <c r="D13" s="48">
        <v>388.267</v>
      </c>
      <c r="E13" s="48">
        <v>2.2081849923588504</v>
      </c>
      <c r="F13" s="2"/>
    </row>
    <row r="14" spans="1:6" x14ac:dyDescent="0.25">
      <c r="A14" s="98">
        <v>8</v>
      </c>
      <c r="B14" s="48" t="s">
        <v>311</v>
      </c>
      <c r="C14" s="48" t="s">
        <v>312</v>
      </c>
      <c r="D14" s="48">
        <v>375.38600000000002</v>
      </c>
      <c r="E14" s="48">
        <v>2.1349270773504299</v>
      </c>
      <c r="F14" s="2"/>
    </row>
    <row r="15" spans="1:6" x14ac:dyDescent="0.25">
      <c r="A15" s="98">
        <v>9</v>
      </c>
      <c r="B15" s="48" t="s">
        <v>301</v>
      </c>
      <c r="C15" s="48" t="s">
        <v>302</v>
      </c>
      <c r="D15" s="48">
        <v>246.74600000000001</v>
      </c>
      <c r="E15" s="48">
        <v>1.4033147656756224</v>
      </c>
      <c r="F15" s="2"/>
    </row>
    <row r="16" spans="1:6" x14ac:dyDescent="0.25">
      <c r="A16" s="98">
        <v>10</v>
      </c>
      <c r="B16" s="48" t="s">
        <v>295</v>
      </c>
      <c r="C16" s="48" t="s">
        <v>296</v>
      </c>
      <c r="D16" s="48">
        <v>237.76300000000001</v>
      </c>
      <c r="E16" s="48">
        <v>1.3522258866661789</v>
      </c>
      <c r="F16" s="2"/>
    </row>
    <row r="17" spans="1:6" x14ac:dyDescent="0.25">
      <c r="A17" s="98">
        <v>11</v>
      </c>
      <c r="B17" s="48" t="s">
        <v>299</v>
      </c>
      <c r="C17" s="48" t="s">
        <v>300</v>
      </c>
      <c r="D17" s="48">
        <v>226.84700000000001</v>
      </c>
      <c r="E17" s="48">
        <v>1.2901434862134253</v>
      </c>
      <c r="F17" s="2"/>
    </row>
    <row r="18" spans="1:6" x14ac:dyDescent="0.25">
      <c r="A18" s="98">
        <v>12</v>
      </c>
      <c r="B18" s="48" t="s">
        <v>305</v>
      </c>
      <c r="C18" s="48" t="s">
        <v>306</v>
      </c>
      <c r="D18" s="48">
        <v>204.001</v>
      </c>
      <c r="E18" s="48">
        <v>1.1602117785601087</v>
      </c>
      <c r="F18" s="2"/>
    </row>
    <row r="19" spans="1:6" x14ac:dyDescent="0.25">
      <c r="A19" s="98">
        <v>13</v>
      </c>
      <c r="B19" s="48" t="s">
        <v>291</v>
      </c>
      <c r="C19" s="48" t="s">
        <v>292</v>
      </c>
      <c r="D19" s="48">
        <v>168.58199999999999</v>
      </c>
      <c r="E19" s="48">
        <v>0.95877383960480711</v>
      </c>
      <c r="F19" s="2"/>
    </row>
    <row r="20" spans="1:6" ht="15.75" thickBot="1" x14ac:dyDescent="0.3">
      <c r="A20" s="105">
        <v>14</v>
      </c>
      <c r="B20" s="54" t="s">
        <v>303</v>
      </c>
      <c r="C20" s="54" t="s">
        <v>304</v>
      </c>
      <c r="D20" s="54">
        <v>168.172</v>
      </c>
      <c r="E20" s="54">
        <v>0.9564420528527342</v>
      </c>
      <c r="F20" s="2"/>
    </row>
    <row r="21" spans="1:6" x14ac:dyDescent="0.25">
      <c r="A21" s="166" t="s">
        <v>321</v>
      </c>
      <c r="B21" s="167"/>
      <c r="C21" s="167"/>
      <c r="D21" s="44">
        <f>D22-SUM(D7:D20)</f>
        <v>1442.1619999999893</v>
      </c>
      <c r="E21" s="45">
        <f>E22-SUM(E7:E20)</f>
        <v>8.2019859657148402</v>
      </c>
      <c r="F21" s="2"/>
    </row>
    <row r="22" spans="1:6" ht="15.75" thickBot="1" x14ac:dyDescent="0.3">
      <c r="A22" s="168" t="s">
        <v>323</v>
      </c>
      <c r="B22" s="169"/>
      <c r="C22" s="169"/>
      <c r="D22" s="70">
        <v>17583.082999999988</v>
      </c>
      <c r="E22" s="65">
        <v>100</v>
      </c>
      <c r="F22" s="2"/>
    </row>
    <row r="23" spans="1:6" x14ac:dyDescent="0.25">
      <c r="A23" s="2"/>
      <c r="B23" s="2"/>
      <c r="C23" s="2"/>
      <c r="D23" s="2"/>
      <c r="E23" s="2"/>
      <c r="F23" s="2"/>
    </row>
    <row r="24" spans="1:6" x14ac:dyDescent="0.25">
      <c r="A24" s="2"/>
      <c r="B24" s="2"/>
      <c r="C24" s="2"/>
      <c r="D24" s="2"/>
      <c r="E24" s="2"/>
      <c r="F24" s="2"/>
    </row>
    <row r="25" spans="1:6" x14ac:dyDescent="0.25">
      <c r="A25" s="2"/>
      <c r="B25" s="2"/>
      <c r="C25" s="2"/>
      <c r="D25" s="2"/>
      <c r="E25" s="2"/>
      <c r="F25" s="2"/>
    </row>
  </sheetData>
  <mergeCells count="3">
    <mergeCell ref="A4:F4"/>
    <mergeCell ref="A21:C21"/>
    <mergeCell ref="A22:C2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45"/>
  <sheetViews>
    <sheetView workbookViewId="0">
      <selection activeCell="J44" sqref="J44"/>
    </sheetView>
  </sheetViews>
  <sheetFormatPr defaultRowHeight="13.5" x14ac:dyDescent="0.25"/>
  <cols>
    <col min="1" max="2" width="9.140625" style="2"/>
    <col min="3" max="3" width="18.140625" style="2" customWidth="1"/>
    <col min="4" max="6" width="9.140625" style="2"/>
    <col min="7" max="7" width="16.7109375" style="2" bestFit="1" customWidth="1"/>
    <col min="8" max="8" width="10.140625" style="2" customWidth="1"/>
    <col min="9" max="9" width="17.140625" style="2" customWidth="1"/>
    <col min="10" max="10" width="11.42578125" style="2" customWidth="1"/>
    <col min="11" max="16384" width="9.140625" style="2"/>
  </cols>
  <sheetData>
    <row r="1" spans="2:10" ht="15" x14ac:dyDescent="0.25">
      <c r="B1" s="5" t="s">
        <v>55</v>
      </c>
      <c r="C1" s="5"/>
      <c r="D1" s="5"/>
      <c r="E1" s="5"/>
      <c r="F1" s="5"/>
      <c r="G1" s="5"/>
      <c r="H1" s="5"/>
      <c r="I1" s="5"/>
    </row>
    <row r="2" spans="2:10" ht="16.5" x14ac:dyDescent="0.3">
      <c r="B2" s="3"/>
      <c r="C2" s="3"/>
      <c r="D2" s="3"/>
      <c r="E2" s="3"/>
      <c r="F2" s="3"/>
      <c r="G2" s="3"/>
      <c r="H2" s="3"/>
      <c r="I2" s="3"/>
    </row>
    <row r="3" spans="2:10" ht="16.5" x14ac:dyDescent="0.3">
      <c r="B3" s="3"/>
      <c r="C3" s="3"/>
      <c r="D3" s="3"/>
      <c r="E3" s="3"/>
      <c r="F3" s="3"/>
      <c r="G3" s="3"/>
      <c r="H3" s="3"/>
      <c r="I3" s="3"/>
    </row>
    <row r="4" spans="2:10" ht="14.1" customHeight="1" x14ac:dyDescent="0.25">
      <c r="B4" s="4" t="s">
        <v>5</v>
      </c>
      <c r="C4" s="4" t="s">
        <v>48</v>
      </c>
      <c r="D4" s="4" t="s">
        <v>49</v>
      </c>
      <c r="E4" s="4" t="s">
        <v>50</v>
      </c>
      <c r="F4" s="4" t="s">
        <v>51</v>
      </c>
      <c r="G4" s="4" t="s">
        <v>52</v>
      </c>
      <c r="H4" s="4" t="s">
        <v>53</v>
      </c>
      <c r="I4" s="4" t="s">
        <v>0</v>
      </c>
      <c r="J4" s="4" t="s">
        <v>54</v>
      </c>
    </row>
    <row r="5" spans="2:10" ht="14.1" customHeight="1" x14ac:dyDescent="0.25">
      <c r="B5" s="1" t="s">
        <v>56</v>
      </c>
      <c r="C5" s="2">
        <v>7288.5169999999998</v>
      </c>
      <c r="D5" s="2">
        <v>6974.5059999999994</v>
      </c>
      <c r="E5" s="2">
        <v>312.154</v>
      </c>
      <c r="F5" s="2">
        <v>1.857</v>
      </c>
      <c r="G5" s="2">
        <v>8446.2759999999998</v>
      </c>
      <c r="H5" s="2">
        <v>1.2E-2</v>
      </c>
      <c r="I5" s="2">
        <v>8446.2880000000005</v>
      </c>
      <c r="J5" s="2">
        <v>1157.7710000000006</v>
      </c>
    </row>
    <row r="6" spans="2:10" ht="14.1" customHeight="1" x14ac:dyDescent="0.25">
      <c r="B6" s="1" t="s">
        <v>57</v>
      </c>
      <c r="C6" s="2">
        <v>8277.2389999999996</v>
      </c>
      <c r="D6" s="2">
        <v>7936.7869999999994</v>
      </c>
      <c r="E6" s="2">
        <v>338.21300000000002</v>
      </c>
      <c r="F6" s="2">
        <v>2.2389999999999999</v>
      </c>
      <c r="G6" s="2">
        <v>8842.9490000000005</v>
      </c>
      <c r="H6" s="2">
        <v>6.9000000000000006E-2</v>
      </c>
      <c r="I6" s="2">
        <v>8843.018</v>
      </c>
      <c r="J6" s="2">
        <v>565.77900000000045</v>
      </c>
    </row>
    <row r="7" spans="2:10" ht="14.1" customHeight="1" x14ac:dyDescent="0.25">
      <c r="B7" s="1" t="s">
        <v>58</v>
      </c>
      <c r="C7" s="2">
        <v>10020.538</v>
      </c>
      <c r="D7" s="2">
        <v>9625.8379999999997</v>
      </c>
      <c r="E7" s="2">
        <v>392.25200000000001</v>
      </c>
      <c r="F7" s="2">
        <v>2.448</v>
      </c>
      <c r="G7" s="2">
        <v>8549.9809999999998</v>
      </c>
      <c r="H7" s="2">
        <v>0.26500000000000001</v>
      </c>
      <c r="I7" s="2">
        <v>8550.2459999999992</v>
      </c>
      <c r="J7" s="2">
        <v>-1470.2920000000013</v>
      </c>
    </row>
    <row r="8" spans="2:10" ht="14.1" customHeight="1" x14ac:dyDescent="0.25">
      <c r="B8" s="4" t="s">
        <v>59</v>
      </c>
      <c r="C8" s="7">
        <v>25586.294000000002</v>
      </c>
      <c r="D8" s="7">
        <v>24537.130999999998</v>
      </c>
      <c r="E8" s="7">
        <v>1042.6189999999999</v>
      </c>
      <c r="F8" s="7">
        <v>6.5440000000000005</v>
      </c>
      <c r="G8" s="7">
        <v>25839.205999999998</v>
      </c>
      <c r="H8" s="7">
        <v>0.34600000000000003</v>
      </c>
      <c r="I8" s="7">
        <v>25839.552</v>
      </c>
      <c r="J8" s="7">
        <v>253.25799999999981</v>
      </c>
    </row>
    <row r="9" spans="2:10" ht="14.1" customHeight="1" x14ac:dyDescent="0.25">
      <c r="B9" s="1" t="s">
        <v>60</v>
      </c>
      <c r="C9" s="2">
        <v>6979.1549999999997</v>
      </c>
      <c r="D9" s="2">
        <v>6672.2929999999997</v>
      </c>
      <c r="E9" s="2">
        <v>304.94200000000001</v>
      </c>
      <c r="F9" s="2">
        <v>1.92</v>
      </c>
      <c r="G9" s="2">
        <v>6606.8289999999997</v>
      </c>
      <c r="H9" s="2">
        <v>0</v>
      </c>
      <c r="I9" s="2">
        <v>6606.8289999999997</v>
      </c>
      <c r="J9" s="2">
        <v>-372.32600000000002</v>
      </c>
    </row>
    <row r="10" spans="2:10" ht="14.1" customHeight="1" x14ac:dyDescent="0.25">
      <c r="B10" s="1" t="s">
        <v>2</v>
      </c>
      <c r="C10" s="2">
        <v>8578.0300000000007</v>
      </c>
      <c r="D10" s="2">
        <v>8253.4380000000001</v>
      </c>
      <c r="E10" s="2">
        <v>322.93200000000002</v>
      </c>
      <c r="F10" s="2">
        <v>1.66</v>
      </c>
      <c r="G10" s="2">
        <v>9045.2090000000007</v>
      </c>
      <c r="H10" s="2">
        <v>8.3000000000000004E-2</v>
      </c>
      <c r="I10" s="2">
        <v>9045.2919999999995</v>
      </c>
      <c r="J10" s="2">
        <v>467.26199999999881</v>
      </c>
    </row>
    <row r="11" spans="2:10" ht="14.1" customHeight="1" x14ac:dyDescent="0.25">
      <c r="B11" s="1" t="s">
        <v>61</v>
      </c>
      <c r="C11" s="2">
        <v>8883.0779999999995</v>
      </c>
      <c r="D11" s="2">
        <v>8348.6059999999998</v>
      </c>
      <c r="E11" s="2">
        <v>532.63900000000001</v>
      </c>
      <c r="F11" s="2">
        <v>1.833</v>
      </c>
      <c r="G11" s="2">
        <v>10403.294</v>
      </c>
      <c r="H11" s="2">
        <v>1.6379999999999999</v>
      </c>
      <c r="I11" s="2">
        <v>10404.932000000001</v>
      </c>
      <c r="J11" s="2">
        <v>1521.8540000000012</v>
      </c>
    </row>
    <row r="12" spans="2:10" ht="14.1" customHeight="1" x14ac:dyDescent="0.25">
      <c r="B12" s="4" t="s">
        <v>62</v>
      </c>
      <c r="C12" s="7">
        <v>24440.262999999999</v>
      </c>
      <c r="D12" s="7">
        <v>23274.337</v>
      </c>
      <c r="E12" s="7">
        <v>1160.5129999999999</v>
      </c>
      <c r="F12" s="7">
        <v>5.4130000000000003</v>
      </c>
      <c r="G12" s="7">
        <v>26055.332000000002</v>
      </c>
      <c r="H12" s="7">
        <v>1.7209999999999999</v>
      </c>
      <c r="I12" s="7">
        <v>26057.053</v>
      </c>
      <c r="J12" s="7">
        <v>1616.79</v>
      </c>
    </row>
    <row r="13" spans="2:10" ht="14.1" customHeight="1" x14ac:dyDescent="0.25">
      <c r="B13" s="1" t="s">
        <v>63</v>
      </c>
      <c r="C13" s="2">
        <v>8286.4860000000008</v>
      </c>
      <c r="D13" s="2">
        <v>7935.697000000001</v>
      </c>
      <c r="E13" s="2">
        <v>349.214</v>
      </c>
      <c r="F13" s="2">
        <v>1.575</v>
      </c>
      <c r="G13" s="2">
        <v>10061.088</v>
      </c>
      <c r="H13" s="2">
        <v>0.89800000000000002</v>
      </c>
      <c r="I13" s="2">
        <v>10061.986000000001</v>
      </c>
      <c r="J13" s="2">
        <v>1775.5</v>
      </c>
    </row>
    <row r="14" spans="2:10" ht="14.1" customHeight="1" x14ac:dyDescent="0.25">
      <c r="B14" s="1" t="s">
        <v>64</v>
      </c>
      <c r="C14" s="2">
        <v>7167.2560000000003</v>
      </c>
      <c r="D14" s="2">
        <v>6825.0250000000005</v>
      </c>
      <c r="E14" s="2">
        <v>339.72199999999998</v>
      </c>
      <c r="F14" s="2">
        <v>2.5089999999999999</v>
      </c>
      <c r="G14" s="2">
        <v>10912.960999999999</v>
      </c>
      <c r="H14" s="2">
        <v>1.7430000000000001</v>
      </c>
      <c r="I14" s="2">
        <v>10914.704</v>
      </c>
      <c r="J14" s="2">
        <v>3747.4479999999994</v>
      </c>
    </row>
    <row r="15" spans="2:10" ht="14.1" customHeight="1" x14ac:dyDescent="0.25">
      <c r="B15" s="1" t="s">
        <v>65</v>
      </c>
      <c r="C15" s="2">
        <v>12082.995000000001</v>
      </c>
      <c r="D15" s="2">
        <v>11749.033000000001</v>
      </c>
      <c r="E15" s="2">
        <v>331.92200000000003</v>
      </c>
      <c r="F15" s="2">
        <v>2.04</v>
      </c>
      <c r="G15" s="2">
        <v>8887.6039999999994</v>
      </c>
      <c r="H15" s="2">
        <v>8.0000000000000002E-3</v>
      </c>
      <c r="I15" s="2">
        <v>8887.6119999999992</v>
      </c>
      <c r="J15" s="2">
        <v>-3195.3830000000016</v>
      </c>
    </row>
    <row r="16" spans="2:10" ht="14.1" customHeight="1" x14ac:dyDescent="0.25">
      <c r="B16" s="4" t="s">
        <v>66</v>
      </c>
      <c r="C16" s="7">
        <v>27536.737000000001</v>
      </c>
      <c r="D16" s="7">
        <v>26509.755000000005</v>
      </c>
      <c r="E16" s="7">
        <v>1020.8579999999999</v>
      </c>
      <c r="F16" s="7">
        <v>6.1239999999999997</v>
      </c>
      <c r="G16" s="7">
        <v>29861.652999999998</v>
      </c>
      <c r="H16" s="7">
        <v>2.649</v>
      </c>
      <c r="I16" s="7">
        <v>29864.302000000003</v>
      </c>
      <c r="J16" s="7">
        <v>2327.5649999999978</v>
      </c>
    </row>
    <row r="17" spans="2:10" ht="14.1" customHeight="1" x14ac:dyDescent="0.25">
      <c r="B17" s="1" t="s">
        <v>67</v>
      </c>
      <c r="C17" s="2">
        <v>7232.982</v>
      </c>
      <c r="D17" s="2">
        <v>6920.607</v>
      </c>
      <c r="E17" s="2">
        <v>310.93099999999998</v>
      </c>
      <c r="F17" s="2">
        <v>1.444</v>
      </c>
      <c r="G17" s="2">
        <v>4268.692</v>
      </c>
      <c r="H17" s="2">
        <v>0.03</v>
      </c>
      <c r="I17" s="2">
        <v>4268.7209999999995</v>
      </c>
      <c r="J17" s="2">
        <v>-2964.2610000000004</v>
      </c>
    </row>
    <row r="18" spans="2:10" ht="14.1" customHeight="1" x14ac:dyDescent="0.25">
      <c r="B18" s="1" t="s">
        <v>68</v>
      </c>
      <c r="C18" s="2">
        <v>7144.0410000000002</v>
      </c>
      <c r="D18" s="2">
        <v>6806.6469999999999</v>
      </c>
      <c r="E18" s="2">
        <v>335.65499999999997</v>
      </c>
      <c r="F18" s="2">
        <v>1.7390000000000001</v>
      </c>
      <c r="G18" s="2">
        <v>8573.41</v>
      </c>
      <c r="H18" s="2">
        <v>22.571000000000002</v>
      </c>
      <c r="I18" s="2">
        <v>8595.9809999999998</v>
      </c>
      <c r="J18" s="2">
        <v>1451.9399999999996</v>
      </c>
    </row>
    <row r="19" spans="2:10" ht="14.1" customHeight="1" x14ac:dyDescent="0.25">
      <c r="B19" s="1" t="s">
        <v>69</v>
      </c>
      <c r="C19" s="2">
        <v>7959.5360000000001</v>
      </c>
      <c r="D19" s="2">
        <v>7661.4470000000001</v>
      </c>
      <c r="E19" s="2">
        <v>295.87200000000001</v>
      </c>
      <c r="F19" s="2">
        <v>2.2170000000000001</v>
      </c>
      <c r="G19" s="2">
        <v>7899.5060000000003</v>
      </c>
      <c r="H19" s="2">
        <v>0.67700000000000005</v>
      </c>
      <c r="I19" s="2">
        <v>7900.183</v>
      </c>
      <c r="J19" s="2">
        <v>-59.353000000000065</v>
      </c>
    </row>
    <row r="20" spans="2:10" ht="14.1" customHeight="1" x14ac:dyDescent="0.25">
      <c r="B20" s="4" t="s">
        <v>70</v>
      </c>
      <c r="C20" s="7">
        <v>22336.559000000001</v>
      </c>
      <c r="D20" s="7">
        <v>21388.701000000001</v>
      </c>
      <c r="E20" s="7">
        <v>942.45800000000008</v>
      </c>
      <c r="F20" s="7">
        <v>5.4</v>
      </c>
      <c r="G20" s="7">
        <v>20741.608</v>
      </c>
      <c r="H20" s="7">
        <v>23.278000000000002</v>
      </c>
      <c r="I20" s="7">
        <v>20764.884999999998</v>
      </c>
      <c r="J20" s="7">
        <v>-1571.6740000000009</v>
      </c>
    </row>
    <row r="21" spans="2:10" ht="14.1" customHeight="1" x14ac:dyDescent="0.25">
      <c r="B21" s="4" t="s">
        <v>71</v>
      </c>
      <c r="C21" s="7">
        <v>99899.853000000003</v>
      </c>
      <c r="D21" s="7">
        <v>95709.923999999999</v>
      </c>
      <c r="E21" s="7">
        <v>4166.4480000000003</v>
      </c>
      <c r="F21" s="7">
        <v>23.481000000000002</v>
      </c>
      <c r="G21" s="7">
        <v>102497.799</v>
      </c>
      <c r="H21" s="7">
        <v>27.994</v>
      </c>
      <c r="I21" s="7">
        <v>102525.792</v>
      </c>
      <c r="J21" s="7">
        <v>2625.9389999999967</v>
      </c>
    </row>
    <row r="22" spans="2:10" ht="14.1" customHeight="1" x14ac:dyDescent="0.25">
      <c r="B22" s="1" t="s">
        <v>72</v>
      </c>
      <c r="C22" s="2">
        <v>6032.9520000000002</v>
      </c>
      <c r="D22" s="2">
        <v>5752.0690000000004</v>
      </c>
      <c r="E22" s="2">
        <v>279.327</v>
      </c>
      <c r="F22" s="2">
        <v>1.556</v>
      </c>
      <c r="G22" s="2">
        <v>7257.5870000000004</v>
      </c>
      <c r="H22" s="2">
        <v>0</v>
      </c>
      <c r="I22" s="2">
        <v>7257.5870000000004</v>
      </c>
      <c r="J22" s="2">
        <v>1224.6350000000002</v>
      </c>
    </row>
    <row r="23" spans="2:10" ht="14.1" customHeight="1" x14ac:dyDescent="0.25">
      <c r="B23" s="1" t="s">
        <v>57</v>
      </c>
      <c r="C23" s="2">
        <v>7002.6930000000002</v>
      </c>
      <c r="D23" s="2">
        <v>6707.9520000000002</v>
      </c>
      <c r="E23" s="2">
        <v>293.15100000000001</v>
      </c>
      <c r="F23" s="2">
        <v>1.59</v>
      </c>
      <c r="G23" s="2">
        <v>6094.4</v>
      </c>
      <c r="H23" s="2">
        <v>6.0570000000000004</v>
      </c>
      <c r="I23" s="2">
        <v>6100.4560000000001</v>
      </c>
      <c r="J23" s="2">
        <v>-902.23700000000008</v>
      </c>
    </row>
    <row r="24" spans="2:10" ht="14.1" customHeight="1" x14ac:dyDescent="0.25">
      <c r="B24" s="1" t="s">
        <v>58</v>
      </c>
      <c r="C24" s="2">
        <v>7253.13</v>
      </c>
      <c r="D24" s="2">
        <v>6934.982</v>
      </c>
      <c r="E24" s="2">
        <v>316.24099999999999</v>
      </c>
      <c r="F24" s="2">
        <v>1.907</v>
      </c>
      <c r="G24" s="2">
        <v>8449.5290000000005</v>
      </c>
      <c r="H24" s="2">
        <v>5.69</v>
      </c>
      <c r="I24" s="2">
        <v>8455.2199999999993</v>
      </c>
      <c r="J24" s="2">
        <v>1202.0899999999992</v>
      </c>
    </row>
    <row r="25" spans="2:10" ht="14.1" customHeight="1" x14ac:dyDescent="0.25">
      <c r="B25" s="4" t="s">
        <v>59</v>
      </c>
      <c r="C25" s="7">
        <v>20288.775000000001</v>
      </c>
      <c r="D25" s="7">
        <v>19395.003000000001</v>
      </c>
      <c r="E25" s="7">
        <v>888.71900000000005</v>
      </c>
      <c r="F25" s="7">
        <v>5.0529999999999999</v>
      </c>
      <c r="G25" s="7">
        <v>21801.516000000003</v>
      </c>
      <c r="H25" s="7">
        <v>11.747</v>
      </c>
      <c r="I25" s="7">
        <v>21813.262999999999</v>
      </c>
      <c r="J25" s="7">
        <v>1524.4879999999994</v>
      </c>
    </row>
    <row r="26" spans="2:10" ht="14.1" customHeight="1" x14ac:dyDescent="0.25">
      <c r="B26" s="1" t="s">
        <v>60</v>
      </c>
      <c r="C26" s="2">
        <v>6215.9319999999998</v>
      </c>
      <c r="D26" s="2">
        <v>5937.8339999999998</v>
      </c>
      <c r="E26" s="2">
        <v>276.71800000000002</v>
      </c>
      <c r="F26" s="2">
        <v>1.38</v>
      </c>
      <c r="G26" s="2">
        <v>6633.64</v>
      </c>
      <c r="H26" s="2">
        <v>2.7010000000000001</v>
      </c>
      <c r="I26" s="2">
        <v>6636.3410000000003</v>
      </c>
      <c r="J26" s="2">
        <v>420.40900000000056</v>
      </c>
    </row>
    <row r="27" spans="2:10" ht="14.1" customHeight="1" x14ac:dyDescent="0.25">
      <c r="B27" s="1" t="s">
        <v>2</v>
      </c>
      <c r="C27" s="2">
        <v>6841.94</v>
      </c>
      <c r="D27" s="2">
        <v>6528.5529999999999</v>
      </c>
      <c r="E27" s="2">
        <v>312.27600000000001</v>
      </c>
      <c r="F27" s="2">
        <v>1.111</v>
      </c>
      <c r="G27" s="2">
        <v>8919.2469999999994</v>
      </c>
      <c r="H27" s="2">
        <v>3.4</v>
      </c>
      <c r="I27" s="2">
        <v>8922.6470000000008</v>
      </c>
      <c r="J27" s="2">
        <v>2080.7070000000012</v>
      </c>
    </row>
    <row r="28" spans="2:10" ht="14.1" customHeight="1" x14ac:dyDescent="0.25">
      <c r="B28" s="1" t="s">
        <v>61</v>
      </c>
      <c r="C28" s="2">
        <v>6948.0079999999998</v>
      </c>
      <c r="D28" s="2">
        <v>6621.8850000000002</v>
      </c>
      <c r="E28" s="2">
        <v>324.05099999999999</v>
      </c>
      <c r="F28" s="2">
        <v>2.0720000000000001</v>
      </c>
      <c r="G28" s="2">
        <v>7596.2219999999998</v>
      </c>
      <c r="H28" s="2">
        <v>0.51300000000000001</v>
      </c>
      <c r="I28" s="2">
        <v>7596.7359999999999</v>
      </c>
      <c r="J28" s="2">
        <v>648.72800000000007</v>
      </c>
    </row>
    <row r="29" spans="2:10" ht="14.1" customHeight="1" x14ac:dyDescent="0.25">
      <c r="B29" s="4" t="s">
        <v>62</v>
      </c>
      <c r="C29" s="7">
        <v>20005.879999999997</v>
      </c>
      <c r="D29" s="7">
        <v>19088.271999999997</v>
      </c>
      <c r="E29" s="7">
        <v>913.04500000000007</v>
      </c>
      <c r="F29" s="7">
        <v>4.5629999999999997</v>
      </c>
      <c r="G29" s="7">
        <v>23149.108999999997</v>
      </c>
      <c r="H29" s="7">
        <v>6.6139999999999999</v>
      </c>
      <c r="I29" s="7">
        <v>23155.724000000002</v>
      </c>
      <c r="J29" s="7">
        <v>3149.8440000000019</v>
      </c>
    </row>
    <row r="30" spans="2:10" ht="14.1" customHeight="1" x14ac:dyDescent="0.25">
      <c r="B30" s="1" t="s">
        <v>63</v>
      </c>
      <c r="C30" s="2">
        <v>7174.33</v>
      </c>
      <c r="D30" s="2">
        <v>6854.5770000000002</v>
      </c>
      <c r="E30" s="2">
        <v>318.05900000000003</v>
      </c>
      <c r="F30" s="2">
        <v>1.694</v>
      </c>
      <c r="G30" s="2">
        <v>8170.1769999999997</v>
      </c>
      <c r="H30" s="2">
        <v>6.2E-2</v>
      </c>
      <c r="I30" s="2">
        <v>8170.24</v>
      </c>
      <c r="J30" s="2">
        <v>995.90999999999985</v>
      </c>
    </row>
    <row r="31" spans="2:10" ht="14.1" customHeight="1" x14ac:dyDescent="0.25">
      <c r="B31" s="1" t="s">
        <v>64</v>
      </c>
      <c r="C31" s="2">
        <v>7199.0010000000002</v>
      </c>
      <c r="D31" s="2">
        <v>6863.4660000000003</v>
      </c>
      <c r="E31" s="2">
        <v>333.63299999999998</v>
      </c>
      <c r="F31" s="2">
        <v>1.9019999999999999</v>
      </c>
      <c r="G31" s="2">
        <v>7849.3559999999998</v>
      </c>
      <c r="H31" s="2">
        <v>0.45800000000000002</v>
      </c>
      <c r="I31" s="2">
        <v>7849.8140000000003</v>
      </c>
      <c r="J31" s="2">
        <v>650.8130000000001</v>
      </c>
    </row>
    <row r="32" spans="2:10" ht="14.1" customHeight="1" x14ac:dyDescent="0.25">
      <c r="B32" s="1" t="s">
        <v>65</v>
      </c>
      <c r="C32" s="2">
        <v>8473.4120000000003</v>
      </c>
      <c r="D32" s="2">
        <v>8129.8240000000005</v>
      </c>
      <c r="E32" s="2">
        <v>341.98599999999999</v>
      </c>
      <c r="F32" s="2">
        <v>1.6020000000000001</v>
      </c>
      <c r="G32" s="2">
        <v>5093.7049999999999</v>
      </c>
      <c r="H32" s="2">
        <v>0.107</v>
      </c>
      <c r="I32" s="2">
        <v>5093.8109999999997</v>
      </c>
      <c r="J32" s="2">
        <v>-3379.6010000000006</v>
      </c>
    </row>
    <row r="33" spans="2:10" ht="14.1" customHeight="1" x14ac:dyDescent="0.25">
      <c r="B33" s="4" t="s">
        <v>66</v>
      </c>
      <c r="C33" s="7">
        <v>22846.743000000002</v>
      </c>
      <c r="D33" s="7">
        <v>21847.867000000002</v>
      </c>
      <c r="E33" s="7">
        <v>993.678</v>
      </c>
      <c r="F33" s="7">
        <v>5.1980000000000004</v>
      </c>
      <c r="G33" s="7">
        <v>21113.237999999998</v>
      </c>
      <c r="H33" s="7">
        <v>0.627</v>
      </c>
      <c r="I33" s="7">
        <v>21113.864999999998</v>
      </c>
      <c r="J33" s="7">
        <v>-1732.8780000000006</v>
      </c>
    </row>
    <row r="34" spans="2:10" ht="14.1" customHeight="1" x14ac:dyDescent="0.25">
      <c r="B34" s="1" t="s">
        <v>67</v>
      </c>
      <c r="C34" s="2">
        <v>8597.6740000000009</v>
      </c>
      <c r="D34" s="2">
        <v>8241.9460000000017</v>
      </c>
      <c r="E34" s="2">
        <v>354.166</v>
      </c>
      <c r="F34" s="2">
        <v>1.5620000000000001</v>
      </c>
      <c r="G34" s="2">
        <v>3910.261</v>
      </c>
      <c r="H34" s="2">
        <v>3.694</v>
      </c>
      <c r="I34" s="2">
        <v>3913.9549999999999</v>
      </c>
      <c r="J34" s="2">
        <v>-4683.719000000001</v>
      </c>
    </row>
    <row r="35" spans="2:10" ht="14.1" customHeight="1" x14ac:dyDescent="0.25">
      <c r="B35" s="1" t="s">
        <v>68</v>
      </c>
      <c r="C35" s="2">
        <v>9737.8109999999997</v>
      </c>
      <c r="D35" s="2">
        <v>9364.2019999999993</v>
      </c>
      <c r="E35" s="2">
        <v>370.85399999999998</v>
      </c>
      <c r="F35" s="2">
        <v>2.7549999999999999</v>
      </c>
      <c r="G35" s="2">
        <v>3242.3470000000002</v>
      </c>
      <c r="H35" s="2">
        <v>0.44500000000000001</v>
      </c>
      <c r="I35" s="2">
        <v>3242.7919999999999</v>
      </c>
      <c r="J35" s="2">
        <v>-6495.0190000000002</v>
      </c>
    </row>
    <row r="36" spans="2:10" ht="14.1" customHeight="1" x14ac:dyDescent="0.25">
      <c r="B36" s="1" t="s">
        <v>69</v>
      </c>
      <c r="C36" s="2">
        <v>6686.0129999999999</v>
      </c>
      <c r="D36" s="2">
        <v>6388.9870000000001</v>
      </c>
      <c r="E36" s="2">
        <v>295.04399999999998</v>
      </c>
      <c r="F36" s="2">
        <v>1.982</v>
      </c>
      <c r="G36" s="2">
        <v>4944.7</v>
      </c>
      <c r="H36" s="2">
        <v>0.82</v>
      </c>
      <c r="I36" s="2">
        <v>4945.5200000000004</v>
      </c>
      <c r="J36" s="2">
        <v>-1740.4929999999995</v>
      </c>
    </row>
    <row r="37" spans="2:10" ht="14.1" customHeight="1" x14ac:dyDescent="0.25">
      <c r="B37" s="4" t="s">
        <v>70</v>
      </c>
      <c r="C37" s="7">
        <v>25021.498</v>
      </c>
      <c r="D37" s="7">
        <v>23995.135000000002</v>
      </c>
      <c r="E37" s="7">
        <v>1020.064</v>
      </c>
      <c r="F37" s="7">
        <v>6.2990000000000004</v>
      </c>
      <c r="G37" s="7">
        <v>12097.308000000001</v>
      </c>
      <c r="H37" s="7">
        <v>4.9590000000000005</v>
      </c>
      <c r="I37" s="7">
        <v>12102.267</v>
      </c>
      <c r="J37" s="7">
        <v>-12919.231</v>
      </c>
    </row>
    <row r="38" spans="2:10" ht="14.1" customHeight="1" x14ac:dyDescent="0.25">
      <c r="B38" s="4" t="s">
        <v>73</v>
      </c>
      <c r="C38" s="7">
        <v>88162.896000000008</v>
      </c>
      <c r="D38" s="7">
        <v>84326.277000000002</v>
      </c>
      <c r="E38" s="7">
        <v>3815.5059999999999</v>
      </c>
      <c r="F38" s="7">
        <v>21.113</v>
      </c>
      <c r="G38" s="7">
        <v>78161.171000000002</v>
      </c>
      <c r="H38" s="7">
        <v>23.946999999999999</v>
      </c>
      <c r="I38" s="7">
        <v>78185.119000000006</v>
      </c>
      <c r="J38" s="7">
        <v>-9977.7769999999982</v>
      </c>
    </row>
    <row r="39" spans="2:10" ht="14.1" customHeight="1" x14ac:dyDescent="0.25">
      <c r="B39" s="1" t="s">
        <v>74</v>
      </c>
      <c r="C39" s="2">
        <v>7740.1260000000002</v>
      </c>
      <c r="D39" s="2">
        <v>7420.4570000000003</v>
      </c>
      <c r="E39" s="2">
        <v>317.43200000000002</v>
      </c>
      <c r="F39" s="2">
        <v>2.2370000000000001</v>
      </c>
      <c r="G39" s="2">
        <v>5860.8450000000003</v>
      </c>
      <c r="H39" s="2">
        <v>8.0000000000000002E-3</v>
      </c>
      <c r="I39" s="2">
        <v>5860.8530000000001</v>
      </c>
      <c r="J39" s="2">
        <v>-1879.2730000000001</v>
      </c>
    </row>
    <row r="40" spans="2:10" ht="14.1" customHeight="1" x14ac:dyDescent="0.25">
      <c r="B40" s="6" t="s">
        <v>57</v>
      </c>
      <c r="C40" s="2">
        <v>7448.4009999999998</v>
      </c>
      <c r="D40" s="2">
        <v>7115.8649999999998</v>
      </c>
      <c r="E40" s="2">
        <v>330.75400000000002</v>
      </c>
      <c r="F40" s="2">
        <v>1.782</v>
      </c>
      <c r="G40" s="2">
        <v>4587.3540000000003</v>
      </c>
      <c r="H40" s="2">
        <v>0.23100000000000001</v>
      </c>
      <c r="I40" s="2">
        <v>4587.585</v>
      </c>
      <c r="J40" s="2">
        <v>-2860.8159999999998</v>
      </c>
    </row>
    <row r="41" spans="2:10" ht="14.1" customHeight="1" x14ac:dyDescent="0.25">
      <c r="B41" s="6" t="s">
        <v>58</v>
      </c>
      <c r="C41" s="2">
        <v>7143.3230000000003</v>
      </c>
      <c r="D41" s="2">
        <v>6840.3720000000003</v>
      </c>
      <c r="E41" s="2">
        <v>301.05</v>
      </c>
      <c r="F41" s="2">
        <v>1.901</v>
      </c>
      <c r="G41" s="2">
        <v>6765.2190000000001</v>
      </c>
      <c r="H41" s="2">
        <v>14.367000000000001</v>
      </c>
      <c r="I41" s="2">
        <v>6779.5860000000002</v>
      </c>
      <c r="J41" s="2">
        <v>-363.73700000000008</v>
      </c>
    </row>
    <row r="42" spans="2:10" ht="14.1" customHeight="1" x14ac:dyDescent="0.25">
      <c r="B42" s="4" t="s">
        <v>59</v>
      </c>
      <c r="C42" s="7">
        <v>22331.85</v>
      </c>
      <c r="D42" s="7">
        <v>21376.694</v>
      </c>
      <c r="E42" s="7">
        <v>949.2360000000001</v>
      </c>
      <c r="F42" s="7">
        <v>5.92</v>
      </c>
      <c r="G42" s="7">
        <v>17213.418000000001</v>
      </c>
      <c r="H42" s="7">
        <v>14.606000000000002</v>
      </c>
      <c r="I42" s="7">
        <v>17228.024000000001</v>
      </c>
      <c r="J42" s="7">
        <v>-5103.826</v>
      </c>
    </row>
    <row r="43" spans="2:10" ht="14.1" customHeight="1" thickBot="1" x14ac:dyDescent="0.3">
      <c r="B43" s="8" t="s">
        <v>1</v>
      </c>
      <c r="C43" s="8">
        <v>7849.3950000000004</v>
      </c>
      <c r="D43" s="8">
        <v>7488.0460000000003</v>
      </c>
      <c r="E43" s="8">
        <v>359.14299999999997</v>
      </c>
      <c r="F43" s="8">
        <v>2.206</v>
      </c>
      <c r="G43" s="8">
        <v>5513.0770000000002</v>
      </c>
      <c r="H43" s="8">
        <v>14.412000000000001</v>
      </c>
      <c r="I43" s="8">
        <v>5527.4889999999996</v>
      </c>
      <c r="J43" s="8">
        <v>-2321.9060000000009</v>
      </c>
    </row>
    <row r="44" spans="2:10" ht="14.25" thickTop="1" x14ac:dyDescent="0.25">
      <c r="B44" s="9" t="s">
        <v>75</v>
      </c>
      <c r="C44" s="11">
        <v>706.07200000000012</v>
      </c>
      <c r="D44" s="11">
        <v>647.67399999999998</v>
      </c>
      <c r="E44" s="11">
        <v>58.092999999999961</v>
      </c>
      <c r="F44" s="11">
        <v>0.30499999999999994</v>
      </c>
      <c r="G44" s="11">
        <v>-1252.1419999999998</v>
      </c>
      <c r="H44" s="11">
        <v>4.4999999999999929E-2</v>
      </c>
      <c r="I44" s="11">
        <v>-1252.0970000000007</v>
      </c>
      <c r="J44" s="11">
        <v>-1958.1690000000008</v>
      </c>
    </row>
    <row r="45" spans="2:10" x14ac:dyDescent="0.25">
      <c r="B45" s="10" t="s">
        <v>76</v>
      </c>
      <c r="C45" s="12">
        <v>9.8843633418228478</v>
      </c>
      <c r="D45" s="12">
        <v>9.4684031804118245</v>
      </c>
      <c r="E45" s="12">
        <v>19.29679455239992</v>
      </c>
      <c r="F45" s="12">
        <v>16.044187269857964</v>
      </c>
      <c r="G45" s="12">
        <v>-18.508521305814341</v>
      </c>
      <c r="H45" s="12">
        <v>0.31321779077051526</v>
      </c>
      <c r="I45" s="12">
        <v>-18.468635105447451</v>
      </c>
      <c r="J45" s="12">
        <v>538.34748733288075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51"/>
  <sheetViews>
    <sheetView workbookViewId="0">
      <selection activeCell="S19" sqref="S19"/>
    </sheetView>
  </sheetViews>
  <sheetFormatPr defaultRowHeight="13.5" x14ac:dyDescent="0.25"/>
  <cols>
    <col min="1" max="1" width="9.140625" style="2"/>
    <col min="2" max="2" width="12.42578125" style="2" customWidth="1"/>
    <col min="3" max="3" width="12.28515625" style="2" customWidth="1"/>
    <col min="4" max="4" width="10.42578125" style="2" customWidth="1"/>
    <col min="5" max="5" width="11.42578125" style="2" customWidth="1"/>
    <col min="6" max="7" width="9.140625" style="2"/>
    <col min="8" max="8" width="13.140625" style="2" customWidth="1"/>
    <col min="9" max="9" width="9.140625" style="2"/>
    <col min="10" max="10" width="10.28515625" style="2" customWidth="1"/>
    <col min="11" max="11" width="9.140625" style="2"/>
    <col min="12" max="12" width="11.140625" style="2" customWidth="1"/>
    <col min="13" max="16384" width="9.140625" style="2"/>
  </cols>
  <sheetData>
    <row r="2" spans="2:15" x14ac:dyDescent="0.25">
      <c r="B2" s="143" t="s">
        <v>85</v>
      </c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</row>
    <row r="3" spans="2:15" ht="42.75" customHeight="1" x14ac:dyDescent="0.25">
      <c r="B3" s="4" t="s">
        <v>5</v>
      </c>
      <c r="C3" s="22" t="s">
        <v>6</v>
      </c>
      <c r="D3" s="126" t="s">
        <v>7</v>
      </c>
      <c r="E3" s="22" t="s">
        <v>77</v>
      </c>
      <c r="F3" s="126" t="s">
        <v>8</v>
      </c>
      <c r="G3" s="126" t="s">
        <v>9</v>
      </c>
      <c r="H3" s="22" t="s">
        <v>78</v>
      </c>
      <c r="I3" s="22" t="s">
        <v>79</v>
      </c>
      <c r="J3" s="22" t="s">
        <v>80</v>
      </c>
      <c r="K3" s="22" t="s">
        <v>81</v>
      </c>
      <c r="L3" s="22" t="s">
        <v>82</v>
      </c>
      <c r="M3" s="22" t="s">
        <v>10</v>
      </c>
      <c r="N3" s="126" t="s">
        <v>83</v>
      </c>
      <c r="O3" s="126" t="s">
        <v>84</v>
      </c>
    </row>
    <row r="4" spans="2:15" ht="14.1" customHeight="1" x14ac:dyDescent="0.25">
      <c r="B4" s="1" t="s">
        <v>56</v>
      </c>
      <c r="C4" s="2">
        <v>1075.549</v>
      </c>
      <c r="D4" s="2">
        <v>2225.2339999999999</v>
      </c>
      <c r="E4" s="2">
        <v>876.96</v>
      </c>
      <c r="F4" s="2">
        <v>1089.2650000000001</v>
      </c>
      <c r="G4" s="2">
        <v>39.319000000000003</v>
      </c>
      <c r="H4" s="2">
        <v>788.87099999999998</v>
      </c>
      <c r="I4" s="2">
        <v>281.12599999999998</v>
      </c>
      <c r="J4" s="2">
        <v>60.366999999999997</v>
      </c>
      <c r="K4" s="2">
        <v>132.10499999999999</v>
      </c>
      <c r="L4" s="2">
        <v>429.76499999999999</v>
      </c>
      <c r="M4" s="2">
        <v>130.923</v>
      </c>
      <c r="N4" s="2">
        <v>159.03299999999854</v>
      </c>
      <c r="O4" s="2">
        <v>7288.5169999999998</v>
      </c>
    </row>
    <row r="5" spans="2:15" ht="14.1" customHeight="1" x14ac:dyDescent="0.25">
      <c r="B5" s="1" t="s">
        <v>57</v>
      </c>
      <c r="C5" s="2">
        <v>628.72500000000002</v>
      </c>
      <c r="D5" s="2">
        <v>3295.6970000000001</v>
      </c>
      <c r="E5" s="2">
        <v>876.50099999999998</v>
      </c>
      <c r="F5" s="2">
        <v>1046.3489999999999</v>
      </c>
      <c r="G5" s="2">
        <v>61.865000000000002</v>
      </c>
      <c r="H5" s="2">
        <v>1003.296</v>
      </c>
      <c r="I5" s="2">
        <v>351.14699999999999</v>
      </c>
      <c r="J5" s="2">
        <v>58.945</v>
      </c>
      <c r="K5" s="2">
        <v>185.03700000000001</v>
      </c>
      <c r="L5" s="2">
        <v>429.154</v>
      </c>
      <c r="M5" s="2">
        <v>142.17699999999999</v>
      </c>
      <c r="N5" s="2">
        <v>198.34599999999955</v>
      </c>
      <c r="O5" s="2">
        <v>8277.2389999999996</v>
      </c>
    </row>
    <row r="6" spans="2:15" ht="14.1" customHeight="1" x14ac:dyDescent="0.25">
      <c r="B6" s="1" t="s">
        <v>58</v>
      </c>
      <c r="C6" s="2">
        <v>859.15099999999995</v>
      </c>
      <c r="D6" s="2">
        <v>3712.3449999999998</v>
      </c>
      <c r="E6" s="2">
        <v>1183.095</v>
      </c>
      <c r="F6" s="2">
        <v>1437.645</v>
      </c>
      <c r="G6" s="2">
        <v>68.260999999999996</v>
      </c>
      <c r="H6" s="2">
        <v>1053.098</v>
      </c>
      <c r="I6" s="2">
        <v>509.54599999999999</v>
      </c>
      <c r="J6" s="2">
        <v>63.65</v>
      </c>
      <c r="K6" s="2">
        <v>212.28800000000001</v>
      </c>
      <c r="L6" s="2">
        <v>514.19799999999998</v>
      </c>
      <c r="M6" s="2">
        <v>165.71100000000001</v>
      </c>
      <c r="N6" s="2">
        <v>241.54999999999927</v>
      </c>
      <c r="O6" s="2">
        <v>10020.538</v>
      </c>
    </row>
    <row r="7" spans="2:15" ht="14.1" customHeight="1" x14ac:dyDescent="0.25">
      <c r="B7" s="4" t="s">
        <v>59</v>
      </c>
      <c r="C7" s="7">
        <v>2563.4249999999997</v>
      </c>
      <c r="D7" s="7">
        <v>9233.2759999999998</v>
      </c>
      <c r="E7" s="7">
        <v>2936.556</v>
      </c>
      <c r="F7" s="7">
        <v>3573.259</v>
      </c>
      <c r="G7" s="7">
        <v>169.44499999999999</v>
      </c>
      <c r="H7" s="7">
        <v>2845.2649999999999</v>
      </c>
      <c r="I7" s="7">
        <v>1141.819</v>
      </c>
      <c r="J7" s="7">
        <v>182.96199999999999</v>
      </c>
      <c r="K7" s="7">
        <v>529.43000000000006</v>
      </c>
      <c r="L7" s="7">
        <v>1373.117</v>
      </c>
      <c r="M7" s="7">
        <v>438.81100000000004</v>
      </c>
      <c r="N7" s="7">
        <v>598.92899999999736</v>
      </c>
      <c r="O7" s="7">
        <v>25586.294000000002</v>
      </c>
    </row>
    <row r="8" spans="2:15" ht="14.1" customHeight="1" x14ac:dyDescent="0.25">
      <c r="B8" s="1" t="s">
        <v>60</v>
      </c>
      <c r="C8" s="2">
        <v>673.33900000000006</v>
      </c>
      <c r="D8" s="2">
        <v>1674.7860000000001</v>
      </c>
      <c r="E8" s="2">
        <v>903.27599999999995</v>
      </c>
      <c r="F8" s="2">
        <v>1410.2360000000001</v>
      </c>
      <c r="G8" s="2">
        <v>61.408000000000001</v>
      </c>
      <c r="H8" s="2">
        <v>931.87400000000002</v>
      </c>
      <c r="I8" s="2">
        <v>372.97199999999998</v>
      </c>
      <c r="J8" s="2">
        <v>58.325000000000003</v>
      </c>
      <c r="K8" s="2">
        <v>165.30500000000001</v>
      </c>
      <c r="L8" s="2">
        <v>392.57</v>
      </c>
      <c r="M8" s="2">
        <v>140.83000000000001</v>
      </c>
      <c r="N8" s="2">
        <v>194.23400000000038</v>
      </c>
      <c r="O8" s="2">
        <v>6979.1549999999997</v>
      </c>
    </row>
    <row r="9" spans="2:15" ht="14.1" customHeight="1" x14ac:dyDescent="0.25">
      <c r="B9" s="1" t="s">
        <v>2</v>
      </c>
      <c r="C9" s="2">
        <v>848.77700000000004</v>
      </c>
      <c r="D9" s="2">
        <v>2742.6640000000002</v>
      </c>
      <c r="E9" s="2">
        <v>900.09299999999996</v>
      </c>
      <c r="F9" s="2">
        <v>1439.1410000000001</v>
      </c>
      <c r="G9" s="2">
        <v>105.426</v>
      </c>
      <c r="H9" s="2">
        <v>1106.229</v>
      </c>
      <c r="I9" s="2">
        <v>409.06</v>
      </c>
      <c r="J9" s="2">
        <v>70.128</v>
      </c>
      <c r="K9" s="2">
        <v>182.09399999999999</v>
      </c>
      <c r="L9" s="2">
        <v>388.91800000000001</v>
      </c>
      <c r="M9" s="2">
        <v>150.80699999999999</v>
      </c>
      <c r="N9" s="2">
        <v>234.69299999999748</v>
      </c>
      <c r="O9" s="2">
        <v>8578.0300000000007</v>
      </c>
    </row>
    <row r="10" spans="2:15" ht="14.1" customHeight="1" x14ac:dyDescent="0.25">
      <c r="B10" s="1" t="s">
        <v>61</v>
      </c>
      <c r="C10" s="2">
        <v>808.97500000000002</v>
      </c>
      <c r="D10" s="2">
        <v>1128.181</v>
      </c>
      <c r="E10" s="2">
        <v>2314.62</v>
      </c>
      <c r="F10" s="2">
        <v>1722.9659999999999</v>
      </c>
      <c r="G10" s="2">
        <v>69.677999999999997</v>
      </c>
      <c r="H10" s="2">
        <v>1136.8409999999999</v>
      </c>
      <c r="I10" s="2">
        <v>355.96899999999999</v>
      </c>
      <c r="J10" s="2">
        <v>68.141000000000005</v>
      </c>
      <c r="K10" s="2">
        <v>166.43100000000001</v>
      </c>
      <c r="L10" s="2">
        <v>720.40700000000004</v>
      </c>
      <c r="M10" s="2">
        <v>148.4</v>
      </c>
      <c r="N10" s="2">
        <v>242.46900000000096</v>
      </c>
      <c r="O10" s="2">
        <v>8883.0779999999995</v>
      </c>
    </row>
    <row r="11" spans="2:15" ht="14.1" customHeight="1" x14ac:dyDescent="0.25">
      <c r="B11" s="4" t="s">
        <v>62</v>
      </c>
      <c r="C11" s="7">
        <v>2331.0909999999999</v>
      </c>
      <c r="D11" s="7">
        <v>5545.6310000000012</v>
      </c>
      <c r="E11" s="7">
        <v>4117.9889999999996</v>
      </c>
      <c r="F11" s="7">
        <v>4572.3430000000008</v>
      </c>
      <c r="G11" s="7">
        <v>236.512</v>
      </c>
      <c r="H11" s="7">
        <v>3174.944</v>
      </c>
      <c r="I11" s="7">
        <v>1138.001</v>
      </c>
      <c r="J11" s="7">
        <v>196.59399999999999</v>
      </c>
      <c r="K11" s="7">
        <v>513.83000000000004</v>
      </c>
      <c r="L11" s="7">
        <v>1501.895</v>
      </c>
      <c r="M11" s="7">
        <v>440.03700000000003</v>
      </c>
      <c r="N11" s="7">
        <v>671.39599999999882</v>
      </c>
      <c r="O11" s="7">
        <v>24440.262999999999</v>
      </c>
    </row>
    <row r="12" spans="2:15" ht="14.1" customHeight="1" x14ac:dyDescent="0.25">
      <c r="B12" s="1" t="s">
        <v>63</v>
      </c>
      <c r="C12" s="2">
        <v>695.178</v>
      </c>
      <c r="D12" s="2">
        <v>1548.2149999999999</v>
      </c>
      <c r="E12" s="2">
        <v>978.78700000000003</v>
      </c>
      <c r="F12" s="2">
        <v>2295.585</v>
      </c>
      <c r="G12" s="2">
        <v>89.436999999999998</v>
      </c>
      <c r="H12" s="2">
        <v>1022.415</v>
      </c>
      <c r="I12" s="2">
        <v>369.39600000000002</v>
      </c>
      <c r="J12" s="2">
        <v>67.917000000000002</v>
      </c>
      <c r="K12" s="2">
        <v>204.392</v>
      </c>
      <c r="L12" s="2">
        <v>619.97799999999995</v>
      </c>
      <c r="M12" s="2">
        <v>163.744</v>
      </c>
      <c r="N12" s="2">
        <v>231.44200000000092</v>
      </c>
      <c r="O12" s="2">
        <v>8286.4860000000008</v>
      </c>
    </row>
    <row r="13" spans="2:15" ht="14.1" customHeight="1" x14ac:dyDescent="0.25">
      <c r="B13" s="1" t="s">
        <v>64</v>
      </c>
      <c r="C13" s="2">
        <v>738.06299999999999</v>
      </c>
      <c r="D13" s="2">
        <v>903.94600000000003</v>
      </c>
      <c r="E13" s="2">
        <v>1047.4949999999999</v>
      </c>
      <c r="F13" s="2">
        <v>1734.3579999999999</v>
      </c>
      <c r="G13" s="2">
        <v>72.933000000000007</v>
      </c>
      <c r="H13" s="2">
        <v>965.38</v>
      </c>
      <c r="I13" s="2">
        <v>384.017</v>
      </c>
      <c r="J13" s="2">
        <v>78.578000000000003</v>
      </c>
      <c r="K13" s="2">
        <v>215.947</v>
      </c>
      <c r="L13" s="2">
        <v>514.80799999999999</v>
      </c>
      <c r="M13" s="2">
        <v>183.05099999999999</v>
      </c>
      <c r="N13" s="2">
        <v>328.67999999999938</v>
      </c>
      <c r="O13" s="2">
        <v>7167.2560000000003</v>
      </c>
    </row>
    <row r="14" spans="2:15" ht="14.1" customHeight="1" x14ac:dyDescent="0.25">
      <c r="B14" s="1" t="s">
        <v>65</v>
      </c>
      <c r="C14" s="2">
        <v>854.47400000000005</v>
      </c>
      <c r="D14" s="2">
        <v>5769.0870000000004</v>
      </c>
      <c r="E14" s="2">
        <v>1038.47</v>
      </c>
      <c r="F14" s="2">
        <v>1469.2619999999999</v>
      </c>
      <c r="G14" s="2">
        <v>74.869</v>
      </c>
      <c r="H14" s="2">
        <v>1100.71</v>
      </c>
      <c r="I14" s="2">
        <v>391.209</v>
      </c>
      <c r="J14" s="2">
        <v>65.188000000000002</v>
      </c>
      <c r="K14" s="2">
        <v>215.87100000000001</v>
      </c>
      <c r="L14" s="2">
        <v>629.452</v>
      </c>
      <c r="M14" s="2">
        <v>194.84899999999999</v>
      </c>
      <c r="N14" s="2">
        <v>279.55399999999827</v>
      </c>
      <c r="O14" s="2">
        <v>12082.995000000001</v>
      </c>
    </row>
    <row r="15" spans="2:15" ht="14.1" customHeight="1" x14ac:dyDescent="0.25">
      <c r="B15" s="4" t="s">
        <v>66</v>
      </c>
      <c r="C15" s="7">
        <v>2287.7150000000001</v>
      </c>
      <c r="D15" s="7">
        <v>8221.2479999999996</v>
      </c>
      <c r="E15" s="7">
        <v>3064.752</v>
      </c>
      <c r="F15" s="7">
        <v>5499.2049999999999</v>
      </c>
      <c r="G15" s="7">
        <v>237.239</v>
      </c>
      <c r="H15" s="7">
        <v>3088.5050000000001</v>
      </c>
      <c r="I15" s="7">
        <v>1144.6220000000001</v>
      </c>
      <c r="J15" s="7">
        <v>211.68299999999999</v>
      </c>
      <c r="K15" s="7">
        <v>636.21</v>
      </c>
      <c r="L15" s="7">
        <v>1764.2380000000001</v>
      </c>
      <c r="M15" s="7">
        <v>541.64400000000001</v>
      </c>
      <c r="N15" s="7">
        <v>839.67599999999857</v>
      </c>
      <c r="O15" s="7">
        <v>27536.737000000001</v>
      </c>
    </row>
    <row r="16" spans="2:15" ht="14.1" customHeight="1" x14ac:dyDescent="0.25">
      <c r="B16" s="1" t="s">
        <v>67</v>
      </c>
      <c r="C16" s="2">
        <v>750.36400000000003</v>
      </c>
      <c r="D16" s="2">
        <v>1309.1020000000001</v>
      </c>
      <c r="E16" s="2">
        <v>1032.576</v>
      </c>
      <c r="F16" s="2">
        <v>1499.578</v>
      </c>
      <c r="G16" s="2">
        <v>80.935000000000002</v>
      </c>
      <c r="H16" s="2">
        <v>1066.4739999999999</v>
      </c>
      <c r="I16" s="2">
        <v>326.56799999999998</v>
      </c>
      <c r="J16" s="2">
        <v>61.277000000000001</v>
      </c>
      <c r="K16" s="2">
        <v>203.66300000000001</v>
      </c>
      <c r="L16" s="2">
        <v>471.51</v>
      </c>
      <c r="M16" s="2">
        <v>160.93600000000001</v>
      </c>
      <c r="N16" s="2">
        <v>269.99899999999798</v>
      </c>
      <c r="O16" s="2">
        <v>7232.982</v>
      </c>
    </row>
    <row r="17" spans="2:15" ht="14.1" customHeight="1" x14ac:dyDescent="0.25">
      <c r="B17" s="1" t="s">
        <v>68</v>
      </c>
      <c r="C17" s="2">
        <v>970.20600000000002</v>
      </c>
      <c r="D17" s="2">
        <v>641.48</v>
      </c>
      <c r="E17" s="2">
        <v>1175.934</v>
      </c>
      <c r="F17" s="2">
        <v>1521.761</v>
      </c>
      <c r="G17" s="2">
        <v>83.033000000000001</v>
      </c>
      <c r="H17" s="2">
        <v>1070.3889999999999</v>
      </c>
      <c r="I17" s="2">
        <v>381.68799999999999</v>
      </c>
      <c r="J17" s="2">
        <v>62.975999999999999</v>
      </c>
      <c r="K17" s="2">
        <v>265.45499999999998</v>
      </c>
      <c r="L17" s="2">
        <v>484.928</v>
      </c>
      <c r="M17" s="2">
        <v>193.922</v>
      </c>
      <c r="N17" s="2">
        <v>292.26900000000114</v>
      </c>
      <c r="O17" s="2">
        <v>7144.0410000000002</v>
      </c>
    </row>
    <row r="18" spans="2:15" ht="14.1" customHeight="1" x14ac:dyDescent="0.25">
      <c r="B18" s="1" t="s">
        <v>69</v>
      </c>
      <c r="C18" s="2">
        <v>767.24</v>
      </c>
      <c r="D18" s="2">
        <v>2351.741</v>
      </c>
      <c r="E18" s="2">
        <v>1013.644</v>
      </c>
      <c r="F18" s="2">
        <v>1670.6969999999999</v>
      </c>
      <c r="G18" s="2">
        <v>77.353999999999999</v>
      </c>
      <c r="H18" s="2">
        <v>750.96699999999998</v>
      </c>
      <c r="I18" s="2">
        <v>313.32</v>
      </c>
      <c r="J18" s="2">
        <v>50.494999999999997</v>
      </c>
      <c r="K18" s="2">
        <v>167.3</v>
      </c>
      <c r="L18" s="2">
        <v>367.63799999999998</v>
      </c>
      <c r="M18" s="2">
        <v>157.91300000000001</v>
      </c>
      <c r="N18" s="2">
        <v>271.22700000000077</v>
      </c>
      <c r="O18" s="2">
        <v>7959.5360000000001</v>
      </c>
    </row>
    <row r="19" spans="2:15" ht="14.1" customHeight="1" x14ac:dyDescent="0.25">
      <c r="B19" s="4" t="s">
        <v>70</v>
      </c>
      <c r="C19" s="7">
        <v>2487.8100000000004</v>
      </c>
      <c r="D19" s="7">
        <v>4302.3230000000003</v>
      </c>
      <c r="E19" s="7">
        <v>3222.1540000000005</v>
      </c>
      <c r="F19" s="7">
        <v>4692.0360000000001</v>
      </c>
      <c r="G19" s="7">
        <v>241.322</v>
      </c>
      <c r="H19" s="7">
        <v>2887.83</v>
      </c>
      <c r="I19" s="7">
        <v>1021.576</v>
      </c>
      <c r="J19" s="7">
        <v>174.74799999999999</v>
      </c>
      <c r="K19" s="7">
        <v>636.41800000000001</v>
      </c>
      <c r="L19" s="7">
        <v>1324.076</v>
      </c>
      <c r="M19" s="7">
        <v>512.77099999999996</v>
      </c>
      <c r="N19" s="7">
        <v>833.49499999999989</v>
      </c>
      <c r="O19" s="7">
        <v>22336.559000000001</v>
      </c>
    </row>
    <row r="20" spans="2:15" ht="14.1" customHeight="1" x14ac:dyDescent="0.25">
      <c r="B20" s="4" t="s">
        <v>71</v>
      </c>
      <c r="C20" s="7">
        <v>9670.0410000000011</v>
      </c>
      <c r="D20" s="7">
        <v>27302.477999999999</v>
      </c>
      <c r="E20" s="7">
        <v>13341.451000000001</v>
      </c>
      <c r="F20" s="7">
        <v>18336.843000000001</v>
      </c>
      <c r="G20" s="7">
        <v>884.51800000000003</v>
      </c>
      <c r="H20" s="7">
        <v>11996.544</v>
      </c>
      <c r="I20" s="7">
        <v>4446.018</v>
      </c>
      <c r="J20" s="7">
        <v>765.98700000000008</v>
      </c>
      <c r="K20" s="7">
        <v>2315.8880000000004</v>
      </c>
      <c r="L20" s="7">
        <v>5963.326</v>
      </c>
      <c r="M20" s="7">
        <v>1933.2630000000001</v>
      </c>
      <c r="N20" s="7">
        <v>2943.4959999999946</v>
      </c>
      <c r="O20" s="7">
        <v>99899.853000000003</v>
      </c>
    </row>
    <row r="21" spans="2:15" ht="14.1" customHeight="1" x14ac:dyDescent="0.25">
      <c r="B21" s="1" t="s">
        <v>72</v>
      </c>
      <c r="C21" s="2">
        <v>640.471</v>
      </c>
      <c r="D21" s="2">
        <v>988.80399999999997</v>
      </c>
      <c r="E21" s="2">
        <v>907.02499999999998</v>
      </c>
      <c r="F21" s="2">
        <v>1338.4390000000001</v>
      </c>
      <c r="G21" s="2">
        <v>46.563000000000002</v>
      </c>
      <c r="H21" s="2">
        <v>852.50599999999997</v>
      </c>
      <c r="I21" s="2">
        <v>279.74299999999999</v>
      </c>
      <c r="J21" s="2">
        <v>56.341999999999999</v>
      </c>
      <c r="K21" s="2">
        <v>133.43899999999999</v>
      </c>
      <c r="L21" s="2">
        <v>418.91699999999997</v>
      </c>
      <c r="M21" s="2">
        <v>134.905</v>
      </c>
      <c r="N21" s="2">
        <v>235.79799999999886</v>
      </c>
      <c r="O21" s="2">
        <v>6032.9520000000002</v>
      </c>
    </row>
    <row r="22" spans="2:15" ht="14.1" customHeight="1" x14ac:dyDescent="0.25">
      <c r="B22" s="1" t="s">
        <v>57</v>
      </c>
      <c r="C22" s="2">
        <v>771.51900000000001</v>
      </c>
      <c r="D22" s="2">
        <v>1352.3630000000001</v>
      </c>
      <c r="E22" s="2">
        <v>1259.941</v>
      </c>
      <c r="F22" s="2">
        <v>1288.5340000000001</v>
      </c>
      <c r="G22" s="2">
        <v>57.323999999999998</v>
      </c>
      <c r="H22" s="2">
        <v>894.25199999999995</v>
      </c>
      <c r="I22" s="2">
        <v>376.935</v>
      </c>
      <c r="J22" s="2">
        <v>46.59</v>
      </c>
      <c r="K22" s="2">
        <v>180.75800000000001</v>
      </c>
      <c r="L22" s="2">
        <v>421.298</v>
      </c>
      <c r="M22" s="2">
        <v>142.92099999999999</v>
      </c>
      <c r="N22" s="2">
        <v>210.25800000000072</v>
      </c>
      <c r="O22" s="2">
        <v>7002.6930000000002</v>
      </c>
    </row>
    <row r="23" spans="2:15" ht="14.1" customHeight="1" x14ac:dyDescent="0.25">
      <c r="B23" s="1" t="s">
        <v>58</v>
      </c>
      <c r="C23" s="2">
        <v>795.43600000000004</v>
      </c>
      <c r="D23" s="2">
        <v>818.81100000000004</v>
      </c>
      <c r="E23" s="2">
        <v>1221.328</v>
      </c>
      <c r="F23" s="2">
        <v>1511.058</v>
      </c>
      <c r="G23" s="2">
        <v>68.349000000000004</v>
      </c>
      <c r="H23" s="2">
        <v>1111.248</v>
      </c>
      <c r="I23" s="2">
        <v>394.70699999999999</v>
      </c>
      <c r="J23" s="2">
        <v>65.417000000000002</v>
      </c>
      <c r="K23" s="2">
        <v>235.38399999999999</v>
      </c>
      <c r="L23" s="2">
        <v>565.99599999999998</v>
      </c>
      <c r="M23" s="2">
        <v>179.339</v>
      </c>
      <c r="N23" s="2">
        <v>286.05699999999979</v>
      </c>
      <c r="O23" s="2">
        <v>7253.13</v>
      </c>
    </row>
    <row r="24" spans="2:15" ht="14.1" customHeight="1" x14ac:dyDescent="0.25">
      <c r="B24" s="4" t="s">
        <v>59</v>
      </c>
      <c r="C24" s="7">
        <v>2207.4259999999999</v>
      </c>
      <c r="D24" s="7">
        <v>3159.9780000000001</v>
      </c>
      <c r="E24" s="7">
        <v>3388.2939999999999</v>
      </c>
      <c r="F24" s="7">
        <v>4138.0309999999999</v>
      </c>
      <c r="G24" s="7">
        <v>172.23599999999999</v>
      </c>
      <c r="H24" s="7">
        <v>2858.0059999999999</v>
      </c>
      <c r="I24" s="7">
        <v>1051.385</v>
      </c>
      <c r="J24" s="7">
        <v>168.34899999999999</v>
      </c>
      <c r="K24" s="7">
        <v>549.58100000000002</v>
      </c>
      <c r="L24" s="7">
        <v>1406.2109999999998</v>
      </c>
      <c r="M24" s="7">
        <v>457.16500000000002</v>
      </c>
      <c r="N24" s="7">
        <v>732.11299999999937</v>
      </c>
      <c r="O24" s="7">
        <v>20288.775000000001</v>
      </c>
    </row>
    <row r="25" spans="2:15" ht="14.1" customHeight="1" x14ac:dyDescent="0.25">
      <c r="B25" s="1" t="s">
        <v>60</v>
      </c>
      <c r="C25" s="2">
        <v>768.63800000000003</v>
      </c>
      <c r="D25" s="2">
        <v>765.93799999999999</v>
      </c>
      <c r="E25" s="2">
        <v>1093.6659999999999</v>
      </c>
      <c r="F25" s="2">
        <v>1366.7739999999999</v>
      </c>
      <c r="G25" s="2">
        <v>55.893000000000001</v>
      </c>
      <c r="H25" s="2">
        <v>817.125</v>
      </c>
      <c r="I25" s="2">
        <v>351.96199999999999</v>
      </c>
      <c r="J25" s="2">
        <v>63.555</v>
      </c>
      <c r="K25" s="2">
        <v>197.816</v>
      </c>
      <c r="L25" s="2">
        <v>382.48500000000001</v>
      </c>
      <c r="M25" s="2">
        <v>140.34800000000001</v>
      </c>
      <c r="N25" s="2">
        <v>211.73200000000088</v>
      </c>
      <c r="O25" s="2">
        <v>6215.9319999999998</v>
      </c>
    </row>
    <row r="26" spans="2:15" ht="14.1" customHeight="1" x14ac:dyDescent="0.25">
      <c r="B26" s="1" t="s">
        <v>2</v>
      </c>
      <c r="C26" s="2">
        <v>902.10900000000004</v>
      </c>
      <c r="D26" s="2">
        <v>874.37599999999998</v>
      </c>
      <c r="E26" s="2">
        <v>1013.0940000000001</v>
      </c>
      <c r="F26" s="2">
        <v>1311.5119999999999</v>
      </c>
      <c r="G26" s="2">
        <v>75.328000000000003</v>
      </c>
      <c r="H26" s="2">
        <v>1058.357</v>
      </c>
      <c r="I26" s="2">
        <v>391.18099999999998</v>
      </c>
      <c r="J26" s="2">
        <v>77.254999999999995</v>
      </c>
      <c r="K26" s="2">
        <v>187.291</v>
      </c>
      <c r="L26" s="2">
        <v>550.21799999999996</v>
      </c>
      <c r="M26" s="2">
        <v>161.82</v>
      </c>
      <c r="N26" s="2">
        <v>239.39899999999943</v>
      </c>
      <c r="O26" s="2">
        <v>6841.94</v>
      </c>
    </row>
    <row r="27" spans="2:15" ht="14.1" customHeight="1" x14ac:dyDescent="0.25">
      <c r="B27" s="1" t="s">
        <v>61</v>
      </c>
      <c r="C27" s="2">
        <v>904.36</v>
      </c>
      <c r="D27" s="2">
        <v>779.61699999999996</v>
      </c>
      <c r="E27" s="2">
        <v>1153.21</v>
      </c>
      <c r="F27" s="2">
        <v>1321.855</v>
      </c>
      <c r="G27" s="2">
        <v>80.328999999999994</v>
      </c>
      <c r="H27" s="2">
        <v>1120.4680000000001</v>
      </c>
      <c r="I27" s="2">
        <v>422.42899999999997</v>
      </c>
      <c r="J27" s="2">
        <v>100.06</v>
      </c>
      <c r="K27" s="2">
        <v>153.38900000000001</v>
      </c>
      <c r="L27" s="2">
        <v>527.99699999999996</v>
      </c>
      <c r="M27" s="2">
        <v>176.893</v>
      </c>
      <c r="N27" s="2">
        <v>207.40099999999984</v>
      </c>
      <c r="O27" s="2">
        <v>6948.0079999999998</v>
      </c>
    </row>
    <row r="28" spans="2:15" ht="14.1" customHeight="1" x14ac:dyDescent="0.25">
      <c r="B28" s="4" t="s">
        <v>62</v>
      </c>
      <c r="C28" s="7">
        <v>2575.107</v>
      </c>
      <c r="D28" s="7">
        <v>2419.9309999999996</v>
      </c>
      <c r="E28" s="7">
        <v>3259.9700000000003</v>
      </c>
      <c r="F28" s="7">
        <v>4000.1410000000001</v>
      </c>
      <c r="G28" s="7">
        <v>211.55</v>
      </c>
      <c r="H28" s="7">
        <v>2995.95</v>
      </c>
      <c r="I28" s="7">
        <v>1165.5720000000001</v>
      </c>
      <c r="J28" s="7">
        <v>240.87</v>
      </c>
      <c r="K28" s="7">
        <v>538.49599999999998</v>
      </c>
      <c r="L28" s="7">
        <v>1460.6999999999998</v>
      </c>
      <c r="M28" s="7">
        <v>479.06100000000004</v>
      </c>
      <c r="N28" s="7">
        <v>658.53200000000015</v>
      </c>
      <c r="O28" s="7">
        <v>20005.879999999997</v>
      </c>
    </row>
    <row r="29" spans="2:15" ht="14.1" customHeight="1" x14ac:dyDescent="0.25">
      <c r="B29" s="1" t="s">
        <v>63</v>
      </c>
      <c r="C29" s="2">
        <v>823.904</v>
      </c>
      <c r="D29" s="2">
        <v>811.52800000000002</v>
      </c>
      <c r="E29" s="2">
        <v>1077.104</v>
      </c>
      <c r="F29" s="2">
        <v>1437.461</v>
      </c>
      <c r="G29" s="2">
        <v>67.316999999999993</v>
      </c>
      <c r="H29" s="2">
        <v>1015.8</v>
      </c>
      <c r="I29" s="2">
        <v>418.065</v>
      </c>
      <c r="J29" s="2">
        <v>63.387</v>
      </c>
      <c r="K29" s="2">
        <v>173.85499999999999</v>
      </c>
      <c r="L29" s="2">
        <v>873.64700000000005</v>
      </c>
      <c r="M29" s="2">
        <v>167.422</v>
      </c>
      <c r="N29" s="2">
        <v>244.84000000000106</v>
      </c>
      <c r="O29" s="2">
        <v>7174.33</v>
      </c>
    </row>
    <row r="30" spans="2:15" ht="14.1" customHeight="1" x14ac:dyDescent="0.25">
      <c r="B30" s="1" t="s">
        <v>64</v>
      </c>
      <c r="C30" s="2">
        <v>916.85799999999995</v>
      </c>
      <c r="D30" s="2">
        <v>597.00800000000004</v>
      </c>
      <c r="E30" s="2">
        <v>1255.7550000000001</v>
      </c>
      <c r="F30" s="2">
        <v>1486.095</v>
      </c>
      <c r="G30" s="2">
        <v>79.813000000000002</v>
      </c>
      <c r="H30" s="2">
        <v>1132.6289999999999</v>
      </c>
      <c r="I30" s="2">
        <v>431.73500000000001</v>
      </c>
      <c r="J30" s="2">
        <v>74.757999999999996</v>
      </c>
      <c r="K30" s="2">
        <v>204.58199999999999</v>
      </c>
      <c r="L30" s="2">
        <v>572.774</v>
      </c>
      <c r="M30" s="2">
        <v>183.57900000000001</v>
      </c>
      <c r="N30" s="2">
        <v>263.41499999999996</v>
      </c>
      <c r="O30" s="2">
        <v>7199.0010000000002</v>
      </c>
    </row>
    <row r="31" spans="2:15" ht="14.1" customHeight="1" x14ac:dyDescent="0.25">
      <c r="B31" s="1" t="s">
        <v>65</v>
      </c>
      <c r="C31" s="2">
        <v>779.85699999999997</v>
      </c>
      <c r="D31" s="2">
        <v>1435.4770000000001</v>
      </c>
      <c r="E31" s="2">
        <v>1321.2760000000001</v>
      </c>
      <c r="F31" s="2">
        <v>1822.9570000000001</v>
      </c>
      <c r="G31" s="2">
        <v>87.838999999999999</v>
      </c>
      <c r="H31" s="2">
        <v>1187.7080000000001</v>
      </c>
      <c r="I31" s="2">
        <v>449.26499999999999</v>
      </c>
      <c r="J31" s="2">
        <v>64.739000000000004</v>
      </c>
      <c r="K31" s="2">
        <v>228.90199999999999</v>
      </c>
      <c r="L31" s="2">
        <v>625.37199999999996</v>
      </c>
      <c r="M31" s="2">
        <v>171.76599999999999</v>
      </c>
      <c r="N31" s="2">
        <v>298.25400000000081</v>
      </c>
      <c r="O31" s="2">
        <v>8473.4120000000003</v>
      </c>
    </row>
    <row r="32" spans="2:15" ht="14.1" customHeight="1" x14ac:dyDescent="0.25">
      <c r="B32" s="4" t="s">
        <v>66</v>
      </c>
      <c r="C32" s="7">
        <v>2520.6189999999997</v>
      </c>
      <c r="D32" s="7">
        <v>2844.0129999999999</v>
      </c>
      <c r="E32" s="7">
        <v>3654.1350000000002</v>
      </c>
      <c r="F32" s="7">
        <v>4746.5129999999999</v>
      </c>
      <c r="G32" s="7">
        <v>234.96899999999999</v>
      </c>
      <c r="H32" s="7">
        <v>3336.1370000000002</v>
      </c>
      <c r="I32" s="7">
        <v>1299.0650000000001</v>
      </c>
      <c r="J32" s="7">
        <v>202.88399999999999</v>
      </c>
      <c r="K32" s="7">
        <v>607.33899999999994</v>
      </c>
      <c r="L32" s="7">
        <v>2071.7930000000001</v>
      </c>
      <c r="M32" s="7">
        <v>522.76699999999994</v>
      </c>
      <c r="N32" s="7">
        <v>806.50900000000183</v>
      </c>
      <c r="O32" s="7">
        <v>22846.743000000002</v>
      </c>
    </row>
    <row r="33" spans="2:15" ht="14.1" customHeight="1" x14ac:dyDescent="0.25">
      <c r="B33" s="1" t="s">
        <v>67</v>
      </c>
      <c r="C33" s="2">
        <v>859.24400000000003</v>
      </c>
      <c r="D33" s="2">
        <v>1436.615</v>
      </c>
      <c r="E33" s="2">
        <v>1474.9290000000001</v>
      </c>
      <c r="F33" s="2">
        <v>1798.797</v>
      </c>
      <c r="G33" s="2">
        <v>84.63</v>
      </c>
      <c r="H33" s="2">
        <v>1117.7639999999999</v>
      </c>
      <c r="I33" s="2">
        <v>409.50299999999999</v>
      </c>
      <c r="J33" s="2">
        <v>61.476999999999997</v>
      </c>
      <c r="K33" s="2">
        <v>267.48599999999999</v>
      </c>
      <c r="L33" s="2">
        <v>561.62400000000002</v>
      </c>
      <c r="M33" s="2">
        <v>186.14500000000001</v>
      </c>
      <c r="N33" s="2">
        <v>339.46000000000095</v>
      </c>
      <c r="O33" s="2">
        <v>8597.6740000000009</v>
      </c>
    </row>
    <row r="34" spans="2:15" ht="14.1" customHeight="1" x14ac:dyDescent="0.25">
      <c r="B34" s="1" t="s">
        <v>68</v>
      </c>
      <c r="C34" s="2">
        <v>1151.675</v>
      </c>
      <c r="D34" s="2">
        <v>2275.9690000000001</v>
      </c>
      <c r="E34" s="2">
        <v>1436.519</v>
      </c>
      <c r="F34" s="2">
        <v>1854.886</v>
      </c>
      <c r="G34" s="2">
        <v>89.724000000000004</v>
      </c>
      <c r="H34" s="2">
        <v>1131.2819999999999</v>
      </c>
      <c r="I34" s="2">
        <v>419.31700000000001</v>
      </c>
      <c r="J34" s="2">
        <v>68.363</v>
      </c>
      <c r="K34" s="2">
        <v>277.49900000000002</v>
      </c>
      <c r="L34" s="2">
        <v>576.65200000000004</v>
      </c>
      <c r="M34" s="2">
        <v>197.989</v>
      </c>
      <c r="N34" s="2">
        <v>257.93599999999969</v>
      </c>
      <c r="O34" s="2">
        <v>9737.8109999999997</v>
      </c>
    </row>
    <row r="35" spans="2:15" ht="14.1" customHeight="1" x14ac:dyDescent="0.25">
      <c r="B35" s="1" t="s">
        <v>69</v>
      </c>
      <c r="C35" s="2">
        <v>760.27700000000004</v>
      </c>
      <c r="D35" s="2">
        <v>1096.954</v>
      </c>
      <c r="E35" s="2">
        <v>1045.0160000000001</v>
      </c>
      <c r="F35" s="2">
        <v>1403.9770000000001</v>
      </c>
      <c r="G35" s="2">
        <v>79.628</v>
      </c>
      <c r="H35" s="2">
        <v>856.64800000000002</v>
      </c>
      <c r="I35" s="2">
        <v>366.94200000000001</v>
      </c>
      <c r="J35" s="2">
        <v>82.921000000000006</v>
      </c>
      <c r="K35" s="2">
        <v>161.90600000000001</v>
      </c>
      <c r="L35" s="2">
        <v>468.96899999999999</v>
      </c>
      <c r="M35" s="2">
        <v>159.251</v>
      </c>
      <c r="N35" s="2">
        <v>203.52399999999943</v>
      </c>
      <c r="O35" s="2">
        <v>6686.0129999999999</v>
      </c>
    </row>
    <row r="36" spans="2:15" ht="14.1" customHeight="1" x14ac:dyDescent="0.25">
      <c r="B36" s="4" t="s">
        <v>70</v>
      </c>
      <c r="C36" s="7">
        <v>2771.1959999999999</v>
      </c>
      <c r="D36" s="7">
        <v>4809.5379999999996</v>
      </c>
      <c r="E36" s="7">
        <v>3956.4640000000004</v>
      </c>
      <c r="F36" s="7">
        <v>5057.66</v>
      </c>
      <c r="G36" s="7">
        <v>253.98199999999997</v>
      </c>
      <c r="H36" s="7">
        <v>3105.694</v>
      </c>
      <c r="I36" s="7">
        <v>1195.7619999999999</v>
      </c>
      <c r="J36" s="7">
        <v>212.76100000000002</v>
      </c>
      <c r="K36" s="7">
        <v>706.89100000000008</v>
      </c>
      <c r="L36" s="7">
        <v>1607.2450000000001</v>
      </c>
      <c r="M36" s="7">
        <v>543.38499999999999</v>
      </c>
      <c r="N36" s="7">
        <v>800.92000000000007</v>
      </c>
      <c r="O36" s="7">
        <v>25021.498</v>
      </c>
    </row>
    <row r="37" spans="2:15" ht="14.1" customHeight="1" x14ac:dyDescent="0.25">
      <c r="B37" s="4" t="s">
        <v>73</v>
      </c>
      <c r="C37" s="7">
        <v>10074.347999999998</v>
      </c>
      <c r="D37" s="7">
        <v>13233.46</v>
      </c>
      <c r="E37" s="7">
        <v>14258.863000000001</v>
      </c>
      <c r="F37" s="7">
        <v>17942.345000000001</v>
      </c>
      <c r="G37" s="7">
        <v>872.73699999999997</v>
      </c>
      <c r="H37" s="7">
        <v>12295.787</v>
      </c>
      <c r="I37" s="7">
        <v>4711.7840000000006</v>
      </c>
      <c r="J37" s="7">
        <v>824.86400000000003</v>
      </c>
      <c r="K37" s="7">
        <v>2402.3069999999998</v>
      </c>
      <c r="L37" s="7">
        <v>6545.9489999999996</v>
      </c>
      <c r="M37" s="7">
        <v>2002.3779999999999</v>
      </c>
      <c r="N37" s="7">
        <v>2998.0740000000014</v>
      </c>
      <c r="O37" s="7">
        <v>88162.896000000008</v>
      </c>
    </row>
    <row r="38" spans="2:15" ht="14.1" customHeight="1" x14ac:dyDescent="0.25">
      <c r="B38" s="1" t="s">
        <v>74</v>
      </c>
      <c r="C38" s="2">
        <v>914.64599999999996</v>
      </c>
      <c r="D38" s="2">
        <v>1825.98</v>
      </c>
      <c r="E38" s="2">
        <v>1107.3620000000001</v>
      </c>
      <c r="F38" s="2">
        <v>1355.33</v>
      </c>
      <c r="G38" s="2">
        <v>45.924999999999997</v>
      </c>
      <c r="H38" s="2">
        <v>834.15</v>
      </c>
      <c r="I38" s="2">
        <v>324.58999999999997</v>
      </c>
      <c r="J38" s="2">
        <v>94.2</v>
      </c>
      <c r="K38" s="2">
        <v>140.21700000000001</v>
      </c>
      <c r="L38" s="2">
        <v>761.26300000000003</v>
      </c>
      <c r="M38" s="2">
        <v>147.072</v>
      </c>
      <c r="N38" s="2">
        <v>189.39100000000053</v>
      </c>
      <c r="O38" s="2">
        <v>7740.1260000000002</v>
      </c>
    </row>
    <row r="39" spans="2:15" ht="14.1" customHeight="1" x14ac:dyDescent="0.25">
      <c r="B39" s="6" t="s">
        <v>57</v>
      </c>
      <c r="C39" s="2">
        <v>879.01499999999999</v>
      </c>
      <c r="D39" s="2">
        <v>756.80499999999995</v>
      </c>
      <c r="E39" s="2">
        <v>1115.5920000000001</v>
      </c>
      <c r="F39" s="2">
        <v>1622.8030000000001</v>
      </c>
      <c r="G39" s="2">
        <v>88.718000000000004</v>
      </c>
      <c r="H39" s="2">
        <v>1256.44</v>
      </c>
      <c r="I39" s="2">
        <v>429.762</v>
      </c>
      <c r="J39" s="2">
        <v>76.123999999999995</v>
      </c>
      <c r="K39" s="2">
        <v>203.90700000000001</v>
      </c>
      <c r="L39" s="2">
        <v>591.23199999999997</v>
      </c>
      <c r="M39" s="2">
        <v>177.006</v>
      </c>
      <c r="N39" s="2">
        <v>250.9970000000003</v>
      </c>
      <c r="O39" s="2">
        <v>7448.4009999999998</v>
      </c>
    </row>
    <row r="40" spans="2:15" ht="14.1" customHeight="1" x14ac:dyDescent="0.25">
      <c r="B40" s="6" t="s">
        <v>58</v>
      </c>
      <c r="C40" s="2">
        <v>746.20399999999995</v>
      </c>
      <c r="D40" s="2">
        <v>1229.049</v>
      </c>
      <c r="E40" s="2">
        <v>1115.3599999999999</v>
      </c>
      <c r="F40" s="2">
        <v>1342.4939999999999</v>
      </c>
      <c r="G40" s="2">
        <v>91.751000000000005</v>
      </c>
      <c r="H40" s="2">
        <v>1042.3910000000001</v>
      </c>
      <c r="I40" s="2">
        <v>370.39699999999999</v>
      </c>
      <c r="J40" s="2">
        <v>78.975999999999999</v>
      </c>
      <c r="K40" s="2">
        <v>209.226</v>
      </c>
      <c r="L40" s="2">
        <v>508.73700000000002</v>
      </c>
      <c r="M40" s="2">
        <v>194.19900000000001</v>
      </c>
      <c r="N40" s="2">
        <v>214.53900000000158</v>
      </c>
      <c r="O40" s="2">
        <v>7143.3230000000003</v>
      </c>
    </row>
    <row r="41" spans="2:15" ht="14.1" customHeight="1" x14ac:dyDescent="0.25">
      <c r="B41" s="4" t="s">
        <v>59</v>
      </c>
      <c r="C41" s="7">
        <v>8613.1260000000002</v>
      </c>
      <c r="D41" s="7">
        <v>11302.530999999999</v>
      </c>
      <c r="E41" s="7">
        <v>11985.929000000002</v>
      </c>
      <c r="F41" s="7">
        <v>15146.808000000001</v>
      </c>
      <c r="G41" s="7">
        <v>792.25199999999995</v>
      </c>
      <c r="H41" s="7">
        <v>10480.171999999999</v>
      </c>
      <c r="I41" s="7">
        <v>4030.7960000000003</v>
      </c>
      <c r="J41" s="7">
        <v>735.4910000000001</v>
      </c>
      <c r="K41" s="7">
        <v>2061.9520000000002</v>
      </c>
      <c r="L41" s="7">
        <v>5648.4750000000004</v>
      </c>
      <c r="M41" s="7">
        <v>1739.412</v>
      </c>
      <c r="N41" s="7">
        <v>2480.5000000000036</v>
      </c>
      <c r="O41" s="7">
        <v>75017.444000000003</v>
      </c>
    </row>
    <row r="42" spans="2:15" ht="14.1" customHeight="1" x14ac:dyDescent="0.25">
      <c r="B42" s="131" t="s">
        <v>60</v>
      </c>
      <c r="C42" s="2">
        <v>773.08600000000001</v>
      </c>
      <c r="D42" s="2">
        <v>1281.4580000000001</v>
      </c>
      <c r="E42" s="2">
        <v>1158.749</v>
      </c>
      <c r="F42" s="2">
        <v>1358.1410000000001</v>
      </c>
      <c r="G42" s="2">
        <v>87.596000000000004</v>
      </c>
      <c r="H42" s="2">
        <v>1385.75</v>
      </c>
      <c r="I42" s="2">
        <v>420.16800000000001</v>
      </c>
      <c r="J42" s="2">
        <v>83.412000000000006</v>
      </c>
      <c r="K42" s="2">
        <v>251.251</v>
      </c>
      <c r="L42" s="2">
        <v>597.16</v>
      </c>
      <c r="M42" s="2">
        <v>185.36</v>
      </c>
      <c r="N42" s="2">
        <v>267.26400000000194</v>
      </c>
      <c r="O42" s="2">
        <v>7849.3950000000004</v>
      </c>
    </row>
    <row r="43" spans="2:15" ht="14.1" customHeight="1" thickBot="1" x14ac:dyDescent="0.3">
      <c r="B43" s="138" t="s">
        <v>75</v>
      </c>
      <c r="C43" s="20">
        <v>26.882000000000062</v>
      </c>
      <c r="D43" s="20">
        <v>52.409000000000106</v>
      </c>
      <c r="E43" s="20">
        <v>43.389000000000124</v>
      </c>
      <c r="F43" s="20">
        <v>15.647000000000162</v>
      </c>
      <c r="G43" s="20">
        <v>-4.1550000000000011</v>
      </c>
      <c r="H43" s="20">
        <v>343.35899999999992</v>
      </c>
      <c r="I43" s="20">
        <v>49.771000000000015</v>
      </c>
      <c r="J43" s="20">
        <v>4.436000000000007</v>
      </c>
      <c r="K43" s="20">
        <v>42.025000000000006</v>
      </c>
      <c r="L43" s="20">
        <v>88.422999999999945</v>
      </c>
      <c r="M43" s="20">
        <v>-8.8389999999999986</v>
      </c>
      <c r="N43" s="20">
        <v>52.725000000000364</v>
      </c>
      <c r="O43" s="20">
        <v>706.07200000000012</v>
      </c>
    </row>
    <row r="44" spans="2:15" ht="14.25" thickTop="1" x14ac:dyDescent="0.25">
      <c r="B44" s="13" t="s">
        <v>86</v>
      </c>
    </row>
    <row r="45" spans="2:15" x14ac:dyDescent="0.25">
      <c r="B45" s="125" t="s">
        <v>3</v>
      </c>
      <c r="C45" s="19">
        <v>11.426970366309199</v>
      </c>
      <c r="D45" s="19">
        <v>15.010237413253755</v>
      </c>
      <c r="E45" s="19">
        <v>16.173315132479313</v>
      </c>
      <c r="F45" s="19">
        <v>20.351356198643927</v>
      </c>
      <c r="G45" s="19">
        <v>0.9899141697886148</v>
      </c>
      <c r="H45" s="19">
        <v>13.946668675675081</v>
      </c>
      <c r="I45" s="19">
        <v>5.3444070167567999</v>
      </c>
      <c r="J45" s="19">
        <v>0.93561354881082848</v>
      </c>
      <c r="K45" s="19">
        <v>2.7248503724287816</v>
      </c>
      <c r="L45" s="19">
        <v>7.4248343656950642</v>
      </c>
      <c r="M45" s="19">
        <v>2.2712253009474641</v>
      </c>
      <c r="N45" s="19">
        <v>3.4006074392111634</v>
      </c>
      <c r="O45" s="19">
        <v>100</v>
      </c>
    </row>
    <row r="46" spans="2:15" x14ac:dyDescent="0.25">
      <c r="B46" s="14" t="s">
        <v>58</v>
      </c>
      <c r="C46" s="19">
        <v>10.446174700486033</v>
      </c>
      <c r="D46" s="19">
        <v>17.205563853125497</v>
      </c>
      <c r="E46" s="19">
        <v>15.614021653507756</v>
      </c>
      <c r="F46" s="19">
        <v>18.793690275520227</v>
      </c>
      <c r="G46" s="19">
        <v>1.2844302294604346</v>
      </c>
      <c r="H46" s="19">
        <v>14.592522275697178</v>
      </c>
      <c r="I46" s="19">
        <v>5.1852198199633417</v>
      </c>
      <c r="J46" s="19">
        <v>1.105591893296719</v>
      </c>
      <c r="K46" s="19">
        <v>2.9289729723827413</v>
      </c>
      <c r="L46" s="19">
        <v>7.1218535127139004</v>
      </c>
      <c r="M46" s="19">
        <v>2.7186086923410855</v>
      </c>
      <c r="N46" s="19">
        <v>3.0033501215050973</v>
      </c>
      <c r="O46" s="19">
        <v>100</v>
      </c>
    </row>
    <row r="47" spans="2:15" x14ac:dyDescent="0.25">
      <c r="B47" s="14" t="s">
        <v>60</v>
      </c>
      <c r="C47" s="19">
        <v>9.8489883615234035</v>
      </c>
      <c r="D47" s="19">
        <v>16.325563944737141</v>
      </c>
      <c r="E47" s="19">
        <v>14.76227148716557</v>
      </c>
      <c r="F47" s="19">
        <v>17.302492739886322</v>
      </c>
      <c r="G47" s="19">
        <v>1.1159586184667736</v>
      </c>
      <c r="H47" s="19">
        <v>17.654226854426359</v>
      </c>
      <c r="I47" s="19">
        <v>5.352871144846195</v>
      </c>
      <c r="J47" s="19">
        <v>1.0626551473075314</v>
      </c>
      <c r="K47" s="19">
        <v>3.2008963748161481</v>
      </c>
      <c r="L47" s="19">
        <v>7.6077200854333356</v>
      </c>
      <c r="M47" s="19">
        <v>2.3614558829056254</v>
      </c>
      <c r="N47" s="19">
        <v>3.4048993584856149</v>
      </c>
      <c r="O47" s="19">
        <v>100</v>
      </c>
    </row>
    <row r="48" spans="2:15" x14ac:dyDescent="0.25">
      <c r="B48" s="15" t="s">
        <v>76</v>
      </c>
      <c r="C48" s="21">
        <v>3.6025001206104577</v>
      </c>
      <c r="D48" s="21">
        <v>4.2641912568172717</v>
      </c>
      <c r="E48" s="21">
        <v>3.8901341270979892</v>
      </c>
      <c r="F48" s="21">
        <v>1.1655173132989916</v>
      </c>
      <c r="G48" s="21">
        <v>-4.5285609966103921</v>
      </c>
      <c r="H48" s="21">
        <v>32.939559148150735</v>
      </c>
      <c r="I48" s="21">
        <v>13.437203865042108</v>
      </c>
      <c r="J48" s="21">
        <v>5.6168962722852598</v>
      </c>
      <c r="K48" s="21">
        <v>20.085935782359748</v>
      </c>
      <c r="L48" s="21">
        <v>17.380886391200157</v>
      </c>
      <c r="M48" s="21">
        <v>-4.5515167431346182</v>
      </c>
      <c r="N48" s="21">
        <v>24.57595122565127</v>
      </c>
      <c r="O48" s="21">
        <v>9.8843633418228478</v>
      </c>
    </row>
    <row r="49" spans="1:15" x14ac:dyDescent="0.25">
      <c r="C49" s="129"/>
      <c r="D49" s="130"/>
      <c r="E49" s="129"/>
      <c r="F49" s="130"/>
      <c r="G49" s="130"/>
      <c r="H49" s="129"/>
      <c r="I49" s="129"/>
      <c r="J49" s="129"/>
      <c r="K49" s="129"/>
      <c r="L49" s="129"/>
      <c r="M49" s="129"/>
      <c r="N49" s="130"/>
      <c r="O49" s="130"/>
    </row>
    <row r="50" spans="1:15" x14ac:dyDescent="0.25">
      <c r="A50" s="131"/>
      <c r="B50" s="131"/>
      <c r="C50" s="131"/>
      <c r="D50" s="131"/>
      <c r="E50" s="131"/>
      <c r="F50" s="131"/>
      <c r="G50" s="131"/>
      <c r="H50" s="131"/>
      <c r="I50" s="131"/>
      <c r="J50" s="131"/>
      <c r="K50" s="131"/>
      <c r="L50" s="131"/>
      <c r="M50" s="131"/>
      <c r="N50" s="131"/>
      <c r="O50" s="131"/>
    </row>
    <row r="51" spans="1:15" x14ac:dyDescent="0.25">
      <c r="A51" s="131"/>
      <c r="B51" s="131"/>
      <c r="C51" s="131"/>
      <c r="D51" s="131"/>
      <c r="E51" s="131"/>
      <c r="F51" s="131"/>
      <c r="G51" s="131"/>
      <c r="H51" s="131"/>
      <c r="I51" s="131"/>
      <c r="J51" s="131"/>
      <c r="K51" s="131"/>
      <c r="L51" s="131"/>
      <c r="M51" s="131"/>
      <c r="N51" s="131"/>
      <c r="O51" s="131"/>
    </row>
  </sheetData>
  <mergeCells count="1">
    <mergeCell ref="B2:O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Q49"/>
  <sheetViews>
    <sheetView workbookViewId="0">
      <selection activeCell="A4" sqref="A4:XFD6"/>
    </sheetView>
  </sheetViews>
  <sheetFormatPr defaultRowHeight="13.5" x14ac:dyDescent="0.25"/>
  <cols>
    <col min="1" max="1" width="9.140625" style="1"/>
    <col min="2" max="2" width="11" style="1" customWidth="1"/>
    <col min="3" max="4" width="9.140625" style="132"/>
    <col min="5" max="5" width="10.140625" style="132" customWidth="1"/>
    <col min="6" max="8" width="9.140625" style="132"/>
    <col min="9" max="9" width="10.7109375" style="132" customWidth="1"/>
    <col min="10" max="13" width="9.140625" style="132"/>
    <col min="14" max="14" width="10.7109375" style="132" customWidth="1"/>
    <col min="15" max="15" width="9.140625" style="132"/>
    <col min="16" max="16" width="10.7109375" style="132" customWidth="1"/>
    <col min="17" max="16384" width="9.140625" style="1"/>
  </cols>
  <sheetData>
    <row r="3" spans="2:17" x14ac:dyDescent="0.25">
      <c r="B3" s="143" t="s">
        <v>91</v>
      </c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3"/>
      <c r="P3" s="143"/>
    </row>
    <row r="4" spans="2:17" ht="63" customHeight="1" x14ac:dyDescent="0.25">
      <c r="B4" s="7" t="s">
        <v>5</v>
      </c>
      <c r="C4" s="136" t="s">
        <v>31</v>
      </c>
      <c r="D4" s="136" t="s">
        <v>87</v>
      </c>
      <c r="E4" s="136" t="s">
        <v>7</v>
      </c>
      <c r="F4" s="136" t="s">
        <v>32</v>
      </c>
      <c r="G4" s="136" t="s">
        <v>33</v>
      </c>
      <c r="H4" s="136" t="s">
        <v>34</v>
      </c>
      <c r="I4" s="136" t="s">
        <v>78</v>
      </c>
      <c r="J4" s="136" t="s">
        <v>35</v>
      </c>
      <c r="K4" s="136" t="s">
        <v>88</v>
      </c>
      <c r="L4" s="136" t="s">
        <v>89</v>
      </c>
      <c r="M4" s="136" t="s">
        <v>90</v>
      </c>
      <c r="N4" s="136" t="s">
        <v>82</v>
      </c>
      <c r="O4" s="136" t="s">
        <v>83</v>
      </c>
      <c r="P4" s="136" t="s">
        <v>84</v>
      </c>
    </row>
    <row r="5" spans="2:17" ht="14.1" customHeight="1" x14ac:dyDescent="0.25">
      <c r="B5" s="1" t="s">
        <v>56</v>
      </c>
      <c r="C5" s="132">
        <v>29.710999999999999</v>
      </c>
      <c r="D5" s="132">
        <v>200.74100000000001</v>
      </c>
      <c r="E5" s="132">
        <v>7702.7759999999998</v>
      </c>
      <c r="F5" s="132">
        <v>35.767000000000003</v>
      </c>
      <c r="G5" s="132">
        <v>24.314</v>
      </c>
      <c r="H5" s="132">
        <v>106.05</v>
      </c>
      <c r="I5" s="132">
        <v>94.549000000000007</v>
      </c>
      <c r="J5" s="132">
        <v>3.8439999999999999</v>
      </c>
      <c r="K5" s="132">
        <v>22.888999999999999</v>
      </c>
      <c r="L5" s="132">
        <v>68.512</v>
      </c>
      <c r="M5" s="132">
        <v>16.082000000000001</v>
      </c>
      <c r="N5" s="132">
        <v>22.347000000000001</v>
      </c>
      <c r="O5" s="132">
        <v>118.70600000000013</v>
      </c>
      <c r="P5" s="132">
        <v>8446.2880000000005</v>
      </c>
    </row>
    <row r="6" spans="2:17" ht="14.1" customHeight="1" x14ac:dyDescent="0.25">
      <c r="B6" s="1" t="s">
        <v>57</v>
      </c>
      <c r="C6" s="132">
        <v>18.2</v>
      </c>
      <c r="D6" s="132">
        <v>208.703</v>
      </c>
      <c r="E6" s="132">
        <v>8060.027</v>
      </c>
      <c r="F6" s="132">
        <v>19.213999999999999</v>
      </c>
      <c r="G6" s="132">
        <v>17.364999999999998</v>
      </c>
      <c r="H6" s="132">
        <v>106.959</v>
      </c>
      <c r="I6" s="132">
        <v>181.04300000000001</v>
      </c>
      <c r="J6" s="132">
        <v>8.3580000000000005</v>
      </c>
      <c r="K6" s="132">
        <v>25.736999999999998</v>
      </c>
      <c r="L6" s="132">
        <v>59.792999999999999</v>
      </c>
      <c r="M6" s="132">
        <v>17.536999999999999</v>
      </c>
      <c r="N6" s="132">
        <v>39.375</v>
      </c>
      <c r="O6" s="132">
        <v>80.707000000000335</v>
      </c>
      <c r="P6" s="132">
        <v>8843.018</v>
      </c>
      <c r="Q6" s="13"/>
    </row>
    <row r="7" spans="2:17" ht="14.1" customHeight="1" x14ac:dyDescent="0.25">
      <c r="B7" s="1" t="s">
        <v>58</v>
      </c>
      <c r="C7" s="132">
        <v>35.116</v>
      </c>
      <c r="D7" s="132">
        <v>244.03100000000001</v>
      </c>
      <c r="E7" s="132">
        <v>7525.8140000000003</v>
      </c>
      <c r="F7" s="132">
        <v>47.228000000000002</v>
      </c>
      <c r="G7" s="132">
        <v>20.638999999999999</v>
      </c>
      <c r="H7" s="132">
        <v>106.41</v>
      </c>
      <c r="I7" s="132">
        <v>296.33699999999999</v>
      </c>
      <c r="J7" s="132">
        <v>15.753</v>
      </c>
      <c r="K7" s="132">
        <v>29.135000000000002</v>
      </c>
      <c r="L7" s="132">
        <v>76.933999999999997</v>
      </c>
      <c r="M7" s="132">
        <v>20.766999999999999</v>
      </c>
      <c r="N7" s="132">
        <v>34.892000000000003</v>
      </c>
      <c r="O7" s="132">
        <v>97.18999999999869</v>
      </c>
      <c r="P7" s="132">
        <v>8550.2459999999992</v>
      </c>
    </row>
    <row r="8" spans="2:17" ht="14.1" customHeight="1" x14ac:dyDescent="0.25">
      <c r="B8" s="7" t="s">
        <v>59</v>
      </c>
      <c r="C8" s="133">
        <v>83.027000000000001</v>
      </c>
      <c r="D8" s="133">
        <v>653.47500000000002</v>
      </c>
      <c r="E8" s="133">
        <v>23288.616999999998</v>
      </c>
      <c r="F8" s="133">
        <v>102.209</v>
      </c>
      <c r="G8" s="133">
        <v>62.317999999999998</v>
      </c>
      <c r="H8" s="133">
        <v>319.41899999999998</v>
      </c>
      <c r="I8" s="133">
        <v>571.92899999999997</v>
      </c>
      <c r="J8" s="133">
        <v>27.954999999999998</v>
      </c>
      <c r="K8" s="133">
        <v>77.760999999999996</v>
      </c>
      <c r="L8" s="133">
        <v>205.239</v>
      </c>
      <c r="M8" s="133">
        <v>54.385999999999996</v>
      </c>
      <c r="N8" s="133">
        <v>96.614000000000004</v>
      </c>
      <c r="O8" s="133">
        <v>296.60299999999916</v>
      </c>
      <c r="P8" s="133">
        <v>25839.552</v>
      </c>
    </row>
    <row r="9" spans="2:17" ht="14.1" customHeight="1" x14ac:dyDescent="0.25">
      <c r="B9" s="1" t="s">
        <v>60</v>
      </c>
      <c r="C9" s="132">
        <v>40.628999999999998</v>
      </c>
      <c r="D9" s="132">
        <v>367.33199999999999</v>
      </c>
      <c r="E9" s="132">
        <v>5586.3620000000001</v>
      </c>
      <c r="F9" s="132">
        <v>31.024999999999999</v>
      </c>
      <c r="G9" s="132">
        <v>21.933</v>
      </c>
      <c r="H9" s="132">
        <v>88</v>
      </c>
      <c r="I9" s="132">
        <v>211.89099999999999</v>
      </c>
      <c r="J9" s="132">
        <v>12.343999999999999</v>
      </c>
      <c r="K9" s="132">
        <v>28.541</v>
      </c>
      <c r="L9" s="132">
        <v>42.133000000000003</v>
      </c>
      <c r="M9" s="132">
        <v>23.218</v>
      </c>
      <c r="N9" s="132">
        <v>69.043999999999997</v>
      </c>
      <c r="O9" s="132">
        <v>84.377000000000407</v>
      </c>
      <c r="P9" s="132">
        <v>6606.8289999999997</v>
      </c>
    </row>
    <row r="10" spans="2:17" ht="14.1" customHeight="1" x14ac:dyDescent="0.25">
      <c r="B10" s="1" t="s">
        <v>2</v>
      </c>
      <c r="C10" s="132">
        <v>66.941000000000003</v>
      </c>
      <c r="D10" s="132">
        <v>314.57799999999997</v>
      </c>
      <c r="E10" s="132">
        <v>7882.7110000000002</v>
      </c>
      <c r="F10" s="132">
        <v>0</v>
      </c>
      <c r="G10" s="132">
        <v>22.762</v>
      </c>
      <c r="H10" s="132">
        <v>133.858</v>
      </c>
      <c r="I10" s="132">
        <v>241.417</v>
      </c>
      <c r="J10" s="132">
        <v>19.405999999999999</v>
      </c>
      <c r="K10" s="132">
        <v>30.908999999999999</v>
      </c>
      <c r="L10" s="132">
        <v>75.159000000000006</v>
      </c>
      <c r="M10" s="132">
        <v>34.006999999999998</v>
      </c>
      <c r="N10" s="132">
        <v>34.473999999999997</v>
      </c>
      <c r="O10" s="132">
        <v>189.06999999999971</v>
      </c>
      <c r="P10" s="132">
        <v>9045.2919999999995</v>
      </c>
    </row>
    <row r="11" spans="2:17" ht="14.1" customHeight="1" x14ac:dyDescent="0.25">
      <c r="B11" s="1" t="s">
        <v>61</v>
      </c>
      <c r="C11" s="132">
        <v>46.320999999999998</v>
      </c>
      <c r="D11" s="132">
        <v>257.92700000000002</v>
      </c>
      <c r="E11" s="132">
        <v>9261.0220000000008</v>
      </c>
      <c r="F11" s="132">
        <v>43.798999999999999</v>
      </c>
      <c r="G11" s="132">
        <v>26.917000000000002</v>
      </c>
      <c r="H11" s="132">
        <v>137.714</v>
      </c>
      <c r="I11" s="132">
        <v>237.565</v>
      </c>
      <c r="J11" s="132">
        <v>22.234000000000002</v>
      </c>
      <c r="K11" s="132">
        <v>37.338999999999999</v>
      </c>
      <c r="L11" s="132">
        <v>93.224999999999994</v>
      </c>
      <c r="M11" s="132">
        <v>25.501000000000001</v>
      </c>
      <c r="N11" s="132">
        <v>57.984999999999999</v>
      </c>
      <c r="O11" s="132">
        <v>157.38299999999799</v>
      </c>
      <c r="P11" s="132">
        <v>10404.932000000001</v>
      </c>
    </row>
    <row r="12" spans="2:17" ht="14.1" customHeight="1" x14ac:dyDescent="0.25">
      <c r="B12" s="7" t="s">
        <v>62</v>
      </c>
      <c r="C12" s="133">
        <v>153.89099999999999</v>
      </c>
      <c r="D12" s="133">
        <v>939.83699999999999</v>
      </c>
      <c r="E12" s="133">
        <v>22730.095000000001</v>
      </c>
      <c r="F12" s="133">
        <v>74.823999999999998</v>
      </c>
      <c r="G12" s="133">
        <v>71.611999999999995</v>
      </c>
      <c r="H12" s="133">
        <v>359.572</v>
      </c>
      <c r="I12" s="133">
        <v>690.87300000000005</v>
      </c>
      <c r="J12" s="133">
        <v>53.984000000000002</v>
      </c>
      <c r="K12" s="133">
        <v>96.789000000000001</v>
      </c>
      <c r="L12" s="133">
        <v>210.517</v>
      </c>
      <c r="M12" s="133">
        <v>82.725999999999999</v>
      </c>
      <c r="N12" s="133">
        <v>161.50299999999999</v>
      </c>
      <c r="O12" s="133">
        <v>430.82999999999811</v>
      </c>
      <c r="P12" s="133">
        <v>26057.053</v>
      </c>
    </row>
    <row r="13" spans="2:17" ht="14.1" customHeight="1" x14ac:dyDescent="0.25">
      <c r="B13" s="1" t="s">
        <v>63</v>
      </c>
      <c r="C13" s="132">
        <v>60.226999999999997</v>
      </c>
      <c r="D13" s="132">
        <v>414.92200000000003</v>
      </c>
      <c r="E13" s="132">
        <v>8819.4490000000005</v>
      </c>
      <c r="F13" s="132">
        <v>35.453000000000003</v>
      </c>
      <c r="G13" s="132">
        <v>23.834</v>
      </c>
      <c r="H13" s="132">
        <v>97.38</v>
      </c>
      <c r="I13" s="132">
        <v>243.84899999999999</v>
      </c>
      <c r="J13" s="132">
        <v>14.188000000000001</v>
      </c>
      <c r="K13" s="132">
        <v>34.027999999999999</v>
      </c>
      <c r="L13" s="132">
        <v>72.644999999999996</v>
      </c>
      <c r="M13" s="132">
        <v>23.916</v>
      </c>
      <c r="N13" s="132">
        <v>35.497</v>
      </c>
      <c r="O13" s="132">
        <v>186.59800000000178</v>
      </c>
      <c r="P13" s="132">
        <v>10061.986000000001</v>
      </c>
    </row>
    <row r="14" spans="2:17" ht="14.1" customHeight="1" x14ac:dyDescent="0.25">
      <c r="B14" s="1" t="s">
        <v>64</v>
      </c>
      <c r="C14" s="132">
        <v>64.602999999999994</v>
      </c>
      <c r="D14" s="132">
        <v>449.87799999999999</v>
      </c>
      <c r="E14" s="132">
        <v>9646.0010000000002</v>
      </c>
      <c r="F14" s="132">
        <v>30.148</v>
      </c>
      <c r="G14" s="132">
        <v>20.140999999999998</v>
      </c>
      <c r="H14" s="132">
        <v>85.063000000000002</v>
      </c>
      <c r="I14" s="132">
        <v>217.589</v>
      </c>
      <c r="J14" s="132">
        <v>8.7850000000000001</v>
      </c>
      <c r="K14" s="132">
        <v>31.382000000000001</v>
      </c>
      <c r="L14" s="132">
        <v>125.532</v>
      </c>
      <c r="M14" s="132">
        <v>33.081000000000003</v>
      </c>
      <c r="N14" s="132">
        <v>55.889000000000003</v>
      </c>
      <c r="O14" s="132">
        <v>146.61200000000281</v>
      </c>
      <c r="P14" s="132">
        <v>10914.704</v>
      </c>
    </row>
    <row r="15" spans="2:17" ht="14.1" customHeight="1" x14ac:dyDescent="0.25">
      <c r="B15" s="1" t="s">
        <v>65</v>
      </c>
      <c r="C15" s="132">
        <v>71.3</v>
      </c>
      <c r="D15" s="132">
        <v>304.54899999999998</v>
      </c>
      <c r="E15" s="132">
        <v>7760.5609999999997</v>
      </c>
      <c r="F15" s="132">
        <v>14.11</v>
      </c>
      <c r="G15" s="132">
        <v>19.843</v>
      </c>
      <c r="H15" s="132">
        <v>14.134</v>
      </c>
      <c r="I15" s="132">
        <v>279.29899999999998</v>
      </c>
      <c r="J15" s="132">
        <v>3.48</v>
      </c>
      <c r="K15" s="132">
        <v>36.284999999999997</v>
      </c>
      <c r="L15" s="132">
        <v>109.142</v>
      </c>
      <c r="M15" s="132">
        <v>25.449000000000002</v>
      </c>
      <c r="N15" s="132">
        <v>116.164</v>
      </c>
      <c r="O15" s="132">
        <v>133.29600000000028</v>
      </c>
      <c r="P15" s="132">
        <v>8887.6119999999992</v>
      </c>
    </row>
    <row r="16" spans="2:17" ht="14.1" customHeight="1" x14ac:dyDescent="0.25">
      <c r="B16" s="7" t="s">
        <v>66</v>
      </c>
      <c r="C16" s="133">
        <v>196.13</v>
      </c>
      <c r="D16" s="133">
        <v>1169.3489999999999</v>
      </c>
      <c r="E16" s="133">
        <v>26226.010999999999</v>
      </c>
      <c r="F16" s="133">
        <v>79.710999999999999</v>
      </c>
      <c r="G16" s="133">
        <v>63.817999999999998</v>
      </c>
      <c r="H16" s="133">
        <v>196.577</v>
      </c>
      <c r="I16" s="133">
        <v>740.73699999999997</v>
      </c>
      <c r="J16" s="133">
        <v>26.452999999999999</v>
      </c>
      <c r="K16" s="133">
        <v>101.69499999999999</v>
      </c>
      <c r="L16" s="133">
        <v>307.31899999999996</v>
      </c>
      <c r="M16" s="133">
        <v>82.445999999999998</v>
      </c>
      <c r="N16" s="133">
        <v>207.55</v>
      </c>
      <c r="O16" s="133">
        <v>466.50600000000486</v>
      </c>
      <c r="P16" s="133">
        <v>29864.302000000003</v>
      </c>
    </row>
    <row r="17" spans="2:16" ht="14.1" customHeight="1" x14ac:dyDescent="0.25">
      <c r="B17" s="1" t="s">
        <v>67</v>
      </c>
      <c r="C17" s="132">
        <v>85.74</v>
      </c>
      <c r="D17" s="132">
        <v>468.87400000000002</v>
      </c>
      <c r="E17" s="132">
        <v>2997.4989999999998</v>
      </c>
      <c r="F17" s="132">
        <v>16.788</v>
      </c>
      <c r="G17" s="132">
        <v>20.795000000000002</v>
      </c>
      <c r="H17" s="132">
        <v>141.43600000000001</v>
      </c>
      <c r="I17" s="132">
        <v>210.83699999999999</v>
      </c>
      <c r="J17" s="132">
        <v>4.3529999999999998</v>
      </c>
      <c r="K17" s="132">
        <v>33.832000000000001</v>
      </c>
      <c r="L17" s="132">
        <v>89.718999999999994</v>
      </c>
      <c r="M17" s="132">
        <v>29.792999999999999</v>
      </c>
      <c r="N17" s="132">
        <v>30.047999999999998</v>
      </c>
      <c r="O17" s="132">
        <v>139.00699999999961</v>
      </c>
      <c r="P17" s="132">
        <v>4268.7209999999995</v>
      </c>
    </row>
    <row r="18" spans="2:16" ht="14.1" customHeight="1" x14ac:dyDescent="0.25">
      <c r="B18" s="1" t="s">
        <v>68</v>
      </c>
      <c r="C18" s="132">
        <v>65.078000000000003</v>
      </c>
      <c r="D18" s="132">
        <v>319.25700000000001</v>
      </c>
      <c r="E18" s="132">
        <v>7392.2370000000001</v>
      </c>
      <c r="F18" s="132">
        <v>16.329999999999998</v>
      </c>
      <c r="G18" s="132">
        <v>19.879000000000001</v>
      </c>
      <c r="H18" s="132">
        <v>85.278999999999996</v>
      </c>
      <c r="I18" s="132">
        <v>295.70499999999998</v>
      </c>
      <c r="J18" s="132">
        <v>16.215</v>
      </c>
      <c r="K18" s="132">
        <v>28.670999999999999</v>
      </c>
      <c r="L18" s="132">
        <v>91.332999999999998</v>
      </c>
      <c r="M18" s="132">
        <v>34.988</v>
      </c>
      <c r="N18" s="132">
        <v>45.811</v>
      </c>
      <c r="O18" s="132">
        <v>185.19800000000032</v>
      </c>
      <c r="P18" s="132">
        <v>8595.9809999999998</v>
      </c>
    </row>
    <row r="19" spans="2:16" ht="14.1" customHeight="1" x14ac:dyDescent="0.25">
      <c r="B19" s="1" t="s">
        <v>69</v>
      </c>
      <c r="C19" s="132">
        <v>62.084000000000003</v>
      </c>
      <c r="D19" s="132">
        <v>466.072</v>
      </c>
      <c r="E19" s="132">
        <v>6669.5479999999998</v>
      </c>
      <c r="F19" s="132">
        <v>18.298999999999999</v>
      </c>
      <c r="G19" s="132">
        <v>10.762</v>
      </c>
      <c r="H19" s="132">
        <v>82.685000000000002</v>
      </c>
      <c r="I19" s="132">
        <v>130.84800000000001</v>
      </c>
      <c r="J19" s="132">
        <v>7.6630000000000003</v>
      </c>
      <c r="K19" s="132">
        <v>22.221</v>
      </c>
      <c r="L19" s="132">
        <v>101.852</v>
      </c>
      <c r="M19" s="132">
        <v>35.503</v>
      </c>
      <c r="N19" s="132">
        <v>109.983</v>
      </c>
      <c r="O19" s="132">
        <v>182.66300000000138</v>
      </c>
      <c r="P19" s="132">
        <v>7900.183</v>
      </c>
    </row>
    <row r="20" spans="2:16" ht="14.1" customHeight="1" x14ac:dyDescent="0.25">
      <c r="B20" s="7" t="s">
        <v>70</v>
      </c>
      <c r="C20" s="133">
        <v>212.90199999999999</v>
      </c>
      <c r="D20" s="133">
        <v>1254.203</v>
      </c>
      <c r="E20" s="133">
        <v>17059.284</v>
      </c>
      <c r="F20" s="133">
        <v>51.416999999999994</v>
      </c>
      <c r="G20" s="133">
        <v>51.436000000000007</v>
      </c>
      <c r="H20" s="133">
        <v>309.39999999999998</v>
      </c>
      <c r="I20" s="133">
        <v>637.39</v>
      </c>
      <c r="J20" s="133">
        <v>28.230999999999998</v>
      </c>
      <c r="K20" s="133">
        <v>84.724000000000004</v>
      </c>
      <c r="L20" s="133">
        <v>282.904</v>
      </c>
      <c r="M20" s="133">
        <v>100.28400000000001</v>
      </c>
      <c r="N20" s="133">
        <v>185.84199999999998</v>
      </c>
      <c r="O20" s="133">
        <v>506.8680000000013</v>
      </c>
      <c r="P20" s="133">
        <v>20764.884999999998</v>
      </c>
    </row>
    <row r="21" spans="2:16" ht="14.1" customHeight="1" x14ac:dyDescent="0.25">
      <c r="B21" s="7" t="s">
        <v>71</v>
      </c>
      <c r="C21" s="133">
        <v>645.95000000000005</v>
      </c>
      <c r="D21" s="133">
        <v>4016.864</v>
      </c>
      <c r="E21" s="133">
        <v>89304.006999999998</v>
      </c>
      <c r="F21" s="133">
        <v>308.161</v>
      </c>
      <c r="G21" s="133">
        <v>249.184</v>
      </c>
      <c r="H21" s="133">
        <v>1184.9679999999998</v>
      </c>
      <c r="I21" s="133">
        <v>2640.9290000000001</v>
      </c>
      <c r="J21" s="133">
        <v>136.62299999999999</v>
      </c>
      <c r="K21" s="133">
        <v>360.96899999999999</v>
      </c>
      <c r="L21" s="133">
        <v>1005.9789999999999</v>
      </c>
      <c r="M21" s="133">
        <v>319.84199999999998</v>
      </c>
      <c r="N21" s="133">
        <v>651.50900000000001</v>
      </c>
      <c r="O21" s="133">
        <v>1700.8070000000034</v>
      </c>
      <c r="P21" s="133">
        <v>102525.792</v>
      </c>
    </row>
    <row r="22" spans="2:16" ht="14.1" customHeight="1" x14ac:dyDescent="0.25">
      <c r="B22" s="1" t="s">
        <v>72</v>
      </c>
      <c r="C22" s="132">
        <v>68.578999999999994</v>
      </c>
      <c r="D22" s="132">
        <v>523.83399999999995</v>
      </c>
      <c r="E22" s="132">
        <v>6028.0919999999996</v>
      </c>
      <c r="F22" s="132">
        <v>16.457999999999998</v>
      </c>
      <c r="G22" s="132">
        <v>12.034000000000001</v>
      </c>
      <c r="H22" s="132">
        <v>116.056</v>
      </c>
      <c r="I22" s="132">
        <v>204.578</v>
      </c>
      <c r="J22" s="132">
        <v>3.2090000000000001</v>
      </c>
      <c r="K22" s="132">
        <v>34.792999999999999</v>
      </c>
      <c r="L22" s="132">
        <v>106.581</v>
      </c>
      <c r="M22" s="132">
        <v>22.785</v>
      </c>
      <c r="N22" s="132">
        <v>24.379000000000001</v>
      </c>
      <c r="O22" s="132">
        <v>96.209000000002561</v>
      </c>
      <c r="P22" s="132">
        <v>7257.5870000000004</v>
      </c>
    </row>
    <row r="23" spans="2:16" ht="14.1" customHeight="1" x14ac:dyDescent="0.25">
      <c r="B23" s="1" t="s">
        <v>57</v>
      </c>
      <c r="C23" s="132">
        <v>52.497</v>
      </c>
      <c r="D23" s="132">
        <v>454.04599999999999</v>
      </c>
      <c r="E23" s="132">
        <v>4857.5330000000004</v>
      </c>
      <c r="F23" s="132">
        <v>23.148</v>
      </c>
      <c r="G23" s="132">
        <v>25.234999999999999</v>
      </c>
      <c r="H23" s="132">
        <v>116.68</v>
      </c>
      <c r="I23" s="132">
        <v>294.51100000000002</v>
      </c>
      <c r="J23" s="132">
        <v>7.3280000000000003</v>
      </c>
      <c r="K23" s="132">
        <v>28.49</v>
      </c>
      <c r="L23" s="132">
        <v>65.680999999999997</v>
      </c>
      <c r="M23" s="132">
        <v>19.510999999999999</v>
      </c>
      <c r="N23" s="132">
        <v>63.796999999999997</v>
      </c>
      <c r="O23" s="132">
        <v>91.998999999999796</v>
      </c>
      <c r="P23" s="132">
        <v>6100.4560000000001</v>
      </c>
    </row>
    <row r="24" spans="2:16" ht="14.1" customHeight="1" x14ac:dyDescent="0.25">
      <c r="B24" s="1" t="s">
        <v>58</v>
      </c>
      <c r="C24" s="132">
        <v>46.701999999999998</v>
      </c>
      <c r="D24" s="132">
        <v>465.94499999999999</v>
      </c>
      <c r="E24" s="132">
        <v>7281.6750000000002</v>
      </c>
      <c r="F24" s="132">
        <v>33.51</v>
      </c>
      <c r="G24" s="132">
        <v>18.646000000000001</v>
      </c>
      <c r="H24" s="132">
        <v>76.578999999999994</v>
      </c>
      <c r="I24" s="132">
        <v>248.58699999999999</v>
      </c>
      <c r="J24" s="132">
        <v>12.831</v>
      </c>
      <c r="K24" s="132">
        <v>35.366</v>
      </c>
      <c r="L24" s="132">
        <v>86.369</v>
      </c>
      <c r="M24" s="132">
        <v>22.087</v>
      </c>
      <c r="N24" s="132">
        <v>37.771999999999998</v>
      </c>
      <c r="O24" s="132">
        <v>89.150999999998021</v>
      </c>
      <c r="P24" s="132">
        <v>8455.2199999999993</v>
      </c>
    </row>
    <row r="25" spans="2:16" ht="14.1" customHeight="1" x14ac:dyDescent="0.25">
      <c r="B25" s="7" t="s">
        <v>59</v>
      </c>
      <c r="C25" s="133">
        <v>167.77799999999999</v>
      </c>
      <c r="D25" s="133">
        <v>1443.8249999999998</v>
      </c>
      <c r="E25" s="133">
        <v>18167.3</v>
      </c>
      <c r="F25" s="133">
        <v>73.115999999999985</v>
      </c>
      <c r="G25" s="133">
        <v>55.914999999999999</v>
      </c>
      <c r="H25" s="133">
        <v>309.315</v>
      </c>
      <c r="I25" s="133">
        <v>747.67600000000004</v>
      </c>
      <c r="J25" s="133">
        <v>23.368000000000002</v>
      </c>
      <c r="K25" s="133">
        <v>98.649000000000001</v>
      </c>
      <c r="L25" s="133">
        <v>258.63099999999997</v>
      </c>
      <c r="M25" s="133">
        <v>64.382999999999996</v>
      </c>
      <c r="N25" s="133">
        <v>125.94800000000001</v>
      </c>
      <c r="O25" s="133">
        <v>277.35900000000038</v>
      </c>
      <c r="P25" s="133">
        <v>21813.262999999999</v>
      </c>
    </row>
    <row r="26" spans="2:16" ht="14.1" customHeight="1" x14ac:dyDescent="0.25">
      <c r="B26" s="1" t="s">
        <v>60</v>
      </c>
      <c r="C26" s="132">
        <v>39.500999999999998</v>
      </c>
      <c r="D26" s="132">
        <v>388.15800000000002</v>
      </c>
      <c r="E26" s="132">
        <v>5620.3289999999997</v>
      </c>
      <c r="F26" s="132">
        <v>39.978000000000002</v>
      </c>
      <c r="G26" s="132">
        <v>16.741</v>
      </c>
      <c r="H26" s="132">
        <v>64.566999999999993</v>
      </c>
      <c r="I26" s="132">
        <v>179.678</v>
      </c>
      <c r="J26" s="132">
        <v>19.914999999999999</v>
      </c>
      <c r="K26" s="132">
        <v>25.19</v>
      </c>
      <c r="L26" s="132">
        <v>87.873999999999995</v>
      </c>
      <c r="M26" s="132">
        <v>27.414999999999999</v>
      </c>
      <c r="N26" s="132">
        <v>39.938000000000002</v>
      </c>
      <c r="O26" s="132">
        <v>87.057000000001608</v>
      </c>
      <c r="P26" s="132">
        <v>6636.3410000000003</v>
      </c>
    </row>
    <row r="27" spans="2:16" ht="14.1" customHeight="1" x14ac:dyDescent="0.25">
      <c r="B27" s="1" t="s">
        <v>2</v>
      </c>
      <c r="C27" s="132">
        <v>54.366</v>
      </c>
      <c r="D27" s="132">
        <v>544.58900000000006</v>
      </c>
      <c r="E27" s="132">
        <v>7531.2309999999998</v>
      </c>
      <c r="F27" s="132">
        <v>27.753</v>
      </c>
      <c r="G27" s="132">
        <v>26.015000000000001</v>
      </c>
      <c r="H27" s="132">
        <v>69.710999999999999</v>
      </c>
      <c r="I27" s="132">
        <v>269.06900000000002</v>
      </c>
      <c r="J27" s="132">
        <v>23.885999999999999</v>
      </c>
      <c r="K27" s="132">
        <v>32.936</v>
      </c>
      <c r="L27" s="132">
        <v>57.521999999999998</v>
      </c>
      <c r="M27" s="132">
        <v>45.287999999999997</v>
      </c>
      <c r="N27" s="132">
        <v>63.716000000000001</v>
      </c>
      <c r="O27" s="132">
        <v>176.56500000000051</v>
      </c>
      <c r="P27" s="132">
        <v>8922.6470000000008</v>
      </c>
    </row>
    <row r="28" spans="2:16" ht="14.1" customHeight="1" x14ac:dyDescent="0.25">
      <c r="B28" s="1" t="s">
        <v>61</v>
      </c>
      <c r="C28" s="132">
        <v>42.029000000000003</v>
      </c>
      <c r="D28" s="132">
        <v>424.43</v>
      </c>
      <c r="E28" s="132">
        <v>6367.9639999999999</v>
      </c>
      <c r="F28" s="132">
        <v>21.05</v>
      </c>
      <c r="G28" s="132">
        <v>28.68</v>
      </c>
      <c r="H28" s="132">
        <v>69.418999999999997</v>
      </c>
      <c r="I28" s="132">
        <v>265.14699999999999</v>
      </c>
      <c r="J28" s="132">
        <v>36.462000000000003</v>
      </c>
      <c r="K28" s="132">
        <v>33.429000000000002</v>
      </c>
      <c r="L28" s="132">
        <v>68.191999999999993</v>
      </c>
      <c r="M28" s="132">
        <v>31.779</v>
      </c>
      <c r="N28" s="132">
        <v>58.874000000000002</v>
      </c>
      <c r="O28" s="132">
        <v>149.28099999999904</v>
      </c>
      <c r="P28" s="132">
        <v>7596.7359999999999</v>
      </c>
    </row>
    <row r="29" spans="2:16" ht="14.1" customHeight="1" x14ac:dyDescent="0.25">
      <c r="B29" s="7" t="s">
        <v>62</v>
      </c>
      <c r="C29" s="133">
        <v>135.89599999999999</v>
      </c>
      <c r="D29" s="133">
        <v>1357.1770000000001</v>
      </c>
      <c r="E29" s="133">
        <v>19519.523999999998</v>
      </c>
      <c r="F29" s="133">
        <v>88.780999999999992</v>
      </c>
      <c r="G29" s="133">
        <v>71.436000000000007</v>
      </c>
      <c r="H29" s="133">
        <v>203.697</v>
      </c>
      <c r="I29" s="133">
        <v>713.89400000000001</v>
      </c>
      <c r="J29" s="133">
        <v>80.263000000000005</v>
      </c>
      <c r="K29" s="133">
        <v>91.555000000000007</v>
      </c>
      <c r="L29" s="133">
        <v>213.58799999999997</v>
      </c>
      <c r="M29" s="133">
        <v>104.482</v>
      </c>
      <c r="N29" s="133">
        <v>162.52799999999999</v>
      </c>
      <c r="O29" s="133">
        <v>412.90300000000116</v>
      </c>
      <c r="P29" s="133">
        <v>23155.724000000002</v>
      </c>
    </row>
    <row r="30" spans="2:16" ht="14.1" customHeight="1" x14ac:dyDescent="0.25">
      <c r="B30" s="1" t="s">
        <v>63</v>
      </c>
      <c r="C30" s="132">
        <v>34.08</v>
      </c>
      <c r="D30" s="132">
        <v>635.98099999999999</v>
      </c>
      <c r="E30" s="132">
        <v>6777.8379999999997</v>
      </c>
      <c r="F30" s="132">
        <v>17.39</v>
      </c>
      <c r="G30" s="132">
        <v>23.53</v>
      </c>
      <c r="H30" s="132">
        <v>26.018000000000001</v>
      </c>
      <c r="I30" s="132">
        <v>285.69400000000002</v>
      </c>
      <c r="J30" s="132">
        <v>38.085999999999999</v>
      </c>
      <c r="K30" s="132">
        <v>27.146000000000001</v>
      </c>
      <c r="L30" s="132">
        <v>117.42100000000001</v>
      </c>
      <c r="M30" s="132">
        <v>30.896000000000001</v>
      </c>
      <c r="N30" s="132">
        <v>32.930999999999997</v>
      </c>
      <c r="O30" s="132">
        <v>123.22900000000027</v>
      </c>
      <c r="P30" s="132">
        <v>8170.24</v>
      </c>
    </row>
    <row r="31" spans="2:16" ht="14.1" customHeight="1" x14ac:dyDescent="0.25">
      <c r="B31" s="1" t="s">
        <v>64</v>
      </c>
      <c r="C31" s="132">
        <v>29.966000000000001</v>
      </c>
      <c r="D31" s="132">
        <v>654.31299999999999</v>
      </c>
      <c r="E31" s="132">
        <v>6361.5029999999997</v>
      </c>
      <c r="F31" s="132">
        <v>23.018999999999998</v>
      </c>
      <c r="G31" s="132">
        <v>27.422999999999998</v>
      </c>
      <c r="H31" s="132">
        <v>29.649000000000001</v>
      </c>
      <c r="I31" s="132">
        <v>344.12599999999998</v>
      </c>
      <c r="J31" s="132">
        <v>58.786000000000001</v>
      </c>
      <c r="K31" s="132">
        <v>31.484000000000002</v>
      </c>
      <c r="L31" s="132">
        <v>102.60299999999999</v>
      </c>
      <c r="M31" s="132">
        <v>30.076000000000001</v>
      </c>
      <c r="N31" s="132">
        <v>35.177</v>
      </c>
      <c r="O31" s="132">
        <v>121.68900000000031</v>
      </c>
      <c r="P31" s="132">
        <v>7849.8140000000003</v>
      </c>
    </row>
    <row r="32" spans="2:16" ht="14.1" customHeight="1" x14ac:dyDescent="0.25">
      <c r="B32" s="1" t="s">
        <v>65</v>
      </c>
      <c r="C32" s="132">
        <v>28.155999999999999</v>
      </c>
      <c r="D32" s="132">
        <v>733.84299999999996</v>
      </c>
      <c r="E32" s="132">
        <v>3599.8609999999999</v>
      </c>
      <c r="F32" s="132">
        <v>18.963999999999999</v>
      </c>
      <c r="G32" s="132">
        <v>25.35</v>
      </c>
      <c r="H32" s="132">
        <v>28.577000000000002</v>
      </c>
      <c r="I32" s="132">
        <v>267.83499999999998</v>
      </c>
      <c r="J32" s="132">
        <v>38.854999999999997</v>
      </c>
      <c r="K32" s="132">
        <v>45.768000000000001</v>
      </c>
      <c r="L32" s="132">
        <v>106.58799999999999</v>
      </c>
      <c r="M32" s="132">
        <v>31.37</v>
      </c>
      <c r="N32" s="132">
        <v>25.827000000000002</v>
      </c>
      <c r="O32" s="132">
        <v>142.81700000000001</v>
      </c>
      <c r="P32" s="132">
        <v>5093.8109999999997</v>
      </c>
    </row>
    <row r="33" spans="2:16" ht="14.1" customHeight="1" x14ac:dyDescent="0.25">
      <c r="B33" s="7" t="s">
        <v>66</v>
      </c>
      <c r="C33" s="133">
        <v>92.201999999999998</v>
      </c>
      <c r="D33" s="133">
        <v>2024.1369999999997</v>
      </c>
      <c r="E33" s="133">
        <v>16739.202000000001</v>
      </c>
      <c r="F33" s="133">
        <v>59.372999999999998</v>
      </c>
      <c r="G33" s="133">
        <v>76.302999999999997</v>
      </c>
      <c r="H33" s="133">
        <v>84.244</v>
      </c>
      <c r="I33" s="133">
        <v>897.65499999999997</v>
      </c>
      <c r="J33" s="133">
        <v>135.727</v>
      </c>
      <c r="K33" s="133">
        <v>104.398</v>
      </c>
      <c r="L33" s="133">
        <v>326.61199999999997</v>
      </c>
      <c r="M33" s="133">
        <v>92.341999999999999</v>
      </c>
      <c r="N33" s="133">
        <v>93.935000000000002</v>
      </c>
      <c r="O33" s="133">
        <v>387.73500000000058</v>
      </c>
      <c r="P33" s="133">
        <v>21113.864999999998</v>
      </c>
    </row>
    <row r="34" spans="2:16" ht="14.1" customHeight="1" x14ac:dyDescent="0.25">
      <c r="B34" s="1" t="s">
        <v>67</v>
      </c>
      <c r="C34" s="132">
        <v>23.398</v>
      </c>
      <c r="D34" s="132">
        <v>705.16</v>
      </c>
      <c r="E34" s="132">
        <v>2387.0250000000001</v>
      </c>
      <c r="F34" s="132">
        <v>21.404</v>
      </c>
      <c r="G34" s="132">
        <v>43.920999999999999</v>
      </c>
      <c r="H34" s="132">
        <v>16.271000000000001</v>
      </c>
      <c r="I34" s="132">
        <v>280.88</v>
      </c>
      <c r="J34" s="132">
        <v>40.448999999999998</v>
      </c>
      <c r="K34" s="132">
        <v>37.216000000000001</v>
      </c>
      <c r="L34" s="132">
        <v>100.152</v>
      </c>
      <c r="M34" s="132">
        <v>37.067</v>
      </c>
      <c r="N34" s="132">
        <v>91.488</v>
      </c>
      <c r="O34" s="132">
        <v>129.52399999999989</v>
      </c>
      <c r="P34" s="132">
        <v>3913.9549999999999</v>
      </c>
    </row>
    <row r="35" spans="2:16" ht="14.1" customHeight="1" x14ac:dyDescent="0.25">
      <c r="B35" s="1" t="s">
        <v>68</v>
      </c>
      <c r="C35" s="132">
        <v>26.864000000000001</v>
      </c>
      <c r="D35" s="132">
        <v>784.67899999999997</v>
      </c>
      <c r="E35" s="132">
        <v>1528.22</v>
      </c>
      <c r="F35" s="132">
        <v>29.954000000000001</v>
      </c>
      <c r="G35" s="132">
        <v>30.756</v>
      </c>
      <c r="H35" s="132">
        <v>14.943</v>
      </c>
      <c r="I35" s="132">
        <v>311.952</v>
      </c>
      <c r="J35" s="132">
        <v>28.042999999999999</v>
      </c>
      <c r="K35" s="132">
        <v>114.10899999999999</v>
      </c>
      <c r="L35" s="132">
        <v>93.81</v>
      </c>
      <c r="M35" s="132">
        <v>40.241999999999997</v>
      </c>
      <c r="N35" s="132">
        <v>30.093</v>
      </c>
      <c r="O35" s="132">
        <v>209.1269999999995</v>
      </c>
      <c r="P35" s="132">
        <v>3242.7919999999999</v>
      </c>
    </row>
    <row r="36" spans="2:16" ht="14.1" customHeight="1" x14ac:dyDescent="0.25">
      <c r="B36" s="1" t="s">
        <v>69</v>
      </c>
      <c r="C36" s="132">
        <v>20.469000000000001</v>
      </c>
      <c r="D36" s="132">
        <v>651.26599999999996</v>
      </c>
      <c r="E36" s="132">
        <v>3633.2020000000002</v>
      </c>
      <c r="F36" s="132">
        <v>13.673</v>
      </c>
      <c r="G36" s="132">
        <v>25.193000000000001</v>
      </c>
      <c r="H36" s="132">
        <v>19.094999999999999</v>
      </c>
      <c r="I36" s="132">
        <v>112.004</v>
      </c>
      <c r="J36" s="132">
        <v>17.844000000000001</v>
      </c>
      <c r="K36" s="132">
        <v>22.15</v>
      </c>
      <c r="L36" s="132">
        <v>214.26599999999999</v>
      </c>
      <c r="M36" s="132">
        <v>37.601999999999997</v>
      </c>
      <c r="N36" s="132">
        <v>23.154</v>
      </c>
      <c r="O36" s="132">
        <v>155.60200000000077</v>
      </c>
      <c r="P36" s="132">
        <v>4945.5200000000004</v>
      </c>
    </row>
    <row r="37" spans="2:16" ht="14.1" customHeight="1" x14ac:dyDescent="0.25">
      <c r="B37" s="7" t="s">
        <v>70</v>
      </c>
      <c r="C37" s="133">
        <v>70.730999999999995</v>
      </c>
      <c r="D37" s="133">
        <v>2141.105</v>
      </c>
      <c r="E37" s="133">
        <v>7548.4470000000001</v>
      </c>
      <c r="F37" s="133">
        <v>65.031000000000006</v>
      </c>
      <c r="G37" s="133">
        <v>99.86999999999999</v>
      </c>
      <c r="H37" s="133">
        <v>50.308999999999997</v>
      </c>
      <c r="I37" s="133">
        <v>704.83600000000001</v>
      </c>
      <c r="J37" s="133">
        <v>86.335999999999984</v>
      </c>
      <c r="K37" s="133">
        <v>173.47499999999999</v>
      </c>
      <c r="L37" s="133">
        <v>408.22799999999995</v>
      </c>
      <c r="M37" s="133">
        <v>114.911</v>
      </c>
      <c r="N37" s="133">
        <v>144.73500000000001</v>
      </c>
      <c r="O37" s="133">
        <v>494.25300000000016</v>
      </c>
      <c r="P37" s="133">
        <v>12102.267</v>
      </c>
    </row>
    <row r="38" spans="2:16" ht="14.1" customHeight="1" x14ac:dyDescent="0.25">
      <c r="B38" s="7" t="s">
        <v>73</v>
      </c>
      <c r="C38" s="133">
        <v>466.60699999999997</v>
      </c>
      <c r="D38" s="133">
        <v>6966.2439999999988</v>
      </c>
      <c r="E38" s="133">
        <v>61974.472999999998</v>
      </c>
      <c r="F38" s="133">
        <v>286.30099999999999</v>
      </c>
      <c r="G38" s="133">
        <v>303.524</v>
      </c>
      <c r="H38" s="133">
        <v>647.56499999999994</v>
      </c>
      <c r="I38" s="133">
        <v>3064.0610000000006</v>
      </c>
      <c r="J38" s="133">
        <v>325.69399999999996</v>
      </c>
      <c r="K38" s="133">
        <v>468.077</v>
      </c>
      <c r="L38" s="133">
        <v>1207.0589999999997</v>
      </c>
      <c r="M38" s="133">
        <v>376.11799999999999</v>
      </c>
      <c r="N38" s="133">
        <v>527.14599999999996</v>
      </c>
      <c r="O38" s="133">
        <v>1572.2500000000023</v>
      </c>
      <c r="P38" s="133">
        <v>78185.119000000006</v>
      </c>
    </row>
    <row r="39" spans="2:16" ht="14.1" customHeight="1" x14ac:dyDescent="0.25">
      <c r="B39" s="2" t="s">
        <v>74</v>
      </c>
      <c r="C39" s="132">
        <v>25.724</v>
      </c>
      <c r="D39" s="132">
        <v>885.93399999999997</v>
      </c>
      <c r="E39" s="132">
        <v>4295.0420000000004</v>
      </c>
      <c r="F39" s="132">
        <v>20.539000000000001</v>
      </c>
      <c r="G39" s="132">
        <v>14.74</v>
      </c>
      <c r="H39" s="132">
        <v>32.161999999999999</v>
      </c>
      <c r="I39" s="132">
        <v>214.19499999999999</v>
      </c>
      <c r="J39" s="132">
        <v>21.440999999999999</v>
      </c>
      <c r="K39" s="132">
        <v>25.969000000000001</v>
      </c>
      <c r="L39" s="132">
        <v>141.88399999999999</v>
      </c>
      <c r="M39" s="132">
        <v>27.15</v>
      </c>
      <c r="N39" s="132">
        <v>71.22</v>
      </c>
      <c r="O39" s="132">
        <v>84.853000000000065</v>
      </c>
      <c r="P39" s="132">
        <v>5860.8530000000001</v>
      </c>
    </row>
    <row r="40" spans="2:16" ht="14.1" customHeight="1" x14ac:dyDescent="0.25">
      <c r="B40" s="6" t="s">
        <v>57</v>
      </c>
      <c r="C40" s="132">
        <v>23.068000000000001</v>
      </c>
      <c r="D40" s="132">
        <v>674.36500000000001</v>
      </c>
      <c r="E40" s="132">
        <v>3117.328</v>
      </c>
      <c r="F40" s="132">
        <v>6.0819999999999999</v>
      </c>
      <c r="G40" s="132">
        <v>23.561</v>
      </c>
      <c r="H40" s="132">
        <v>42.454999999999998</v>
      </c>
      <c r="I40" s="132">
        <v>309.53100000000001</v>
      </c>
      <c r="J40" s="132">
        <v>113.849</v>
      </c>
      <c r="K40" s="132">
        <v>33.527000000000001</v>
      </c>
      <c r="L40" s="132">
        <v>87.924000000000007</v>
      </c>
      <c r="M40" s="132">
        <v>28.332000000000001</v>
      </c>
      <c r="N40" s="132">
        <v>28.779</v>
      </c>
      <c r="O40" s="132">
        <v>98.783999999998741</v>
      </c>
      <c r="P40" s="132">
        <v>4587.585</v>
      </c>
    </row>
    <row r="41" spans="2:16" ht="14.1" customHeight="1" x14ac:dyDescent="0.25">
      <c r="B41" s="6" t="s">
        <v>58</v>
      </c>
      <c r="C41" s="132">
        <v>26.021999999999998</v>
      </c>
      <c r="D41" s="132">
        <v>778.65099999999995</v>
      </c>
      <c r="E41" s="132">
        <v>5253.0780000000004</v>
      </c>
      <c r="F41" s="132">
        <v>3.4260000000000002</v>
      </c>
      <c r="G41" s="132">
        <v>33.058999999999997</v>
      </c>
      <c r="H41" s="132">
        <v>50.045000000000002</v>
      </c>
      <c r="I41" s="132">
        <v>237.43799999999999</v>
      </c>
      <c r="J41" s="132">
        <v>38.369999999999997</v>
      </c>
      <c r="K41" s="132">
        <v>39.720999999999997</v>
      </c>
      <c r="L41" s="132">
        <v>131.614</v>
      </c>
      <c r="M41" s="132">
        <v>28.263999999999999</v>
      </c>
      <c r="N41" s="132">
        <v>22.863</v>
      </c>
      <c r="O41" s="132">
        <v>137.03499999999985</v>
      </c>
      <c r="P41" s="132">
        <v>6779.5860000000002</v>
      </c>
    </row>
    <row r="42" spans="2:16" ht="14.1" customHeight="1" x14ac:dyDescent="0.25">
      <c r="B42" s="7" t="s">
        <v>59</v>
      </c>
      <c r="C42" s="133">
        <v>74.813999999999993</v>
      </c>
      <c r="D42" s="133">
        <v>2338.9499999999998</v>
      </c>
      <c r="E42" s="133">
        <v>12665.448</v>
      </c>
      <c r="F42" s="133">
        <v>30.047000000000004</v>
      </c>
      <c r="G42" s="133">
        <v>71.36</v>
      </c>
      <c r="H42" s="133">
        <v>124.66199999999999</v>
      </c>
      <c r="I42" s="133">
        <v>761.16399999999999</v>
      </c>
      <c r="J42" s="133">
        <v>173.66</v>
      </c>
      <c r="K42" s="133">
        <v>99.216999999999999</v>
      </c>
      <c r="L42" s="133">
        <v>361.42200000000003</v>
      </c>
      <c r="M42" s="133">
        <v>83.745999999999995</v>
      </c>
      <c r="N42" s="133">
        <v>122.86199999999999</v>
      </c>
      <c r="O42" s="133">
        <v>320.67199999999866</v>
      </c>
      <c r="P42" s="133">
        <v>17228.024000000001</v>
      </c>
    </row>
    <row r="43" spans="2:16" ht="14.1" customHeight="1" x14ac:dyDescent="0.25">
      <c r="B43" s="24" t="s">
        <v>60</v>
      </c>
      <c r="C43" s="134">
        <v>26.277999999999999</v>
      </c>
      <c r="D43" s="134">
        <v>654.25900000000001</v>
      </c>
      <c r="E43" s="134">
        <v>4155.4750000000004</v>
      </c>
      <c r="F43" s="134">
        <v>0.44600000000000001</v>
      </c>
      <c r="G43" s="134">
        <v>19.251000000000001</v>
      </c>
      <c r="H43" s="134">
        <v>42.115000000000002</v>
      </c>
      <c r="I43" s="134">
        <v>264.548</v>
      </c>
      <c r="J43" s="134">
        <v>34.326000000000001</v>
      </c>
      <c r="K43" s="134">
        <v>35.68</v>
      </c>
      <c r="L43" s="134">
        <v>118.473</v>
      </c>
      <c r="M43" s="134">
        <v>48.844999999999999</v>
      </c>
      <c r="N43" s="134">
        <v>33.878</v>
      </c>
      <c r="O43" s="134">
        <v>93.914999999999054</v>
      </c>
      <c r="P43" s="134">
        <v>5527.4889999999996</v>
      </c>
    </row>
    <row r="44" spans="2:16" ht="14.1" customHeight="1" thickBot="1" x14ac:dyDescent="0.3">
      <c r="B44" s="25" t="s">
        <v>75</v>
      </c>
      <c r="C44" s="135">
        <v>0.25600000000000023</v>
      </c>
      <c r="D44" s="135">
        <v>-124.39199999999994</v>
      </c>
      <c r="E44" s="135">
        <v>-1097.6030000000001</v>
      </c>
      <c r="F44" s="135">
        <v>-2.98</v>
      </c>
      <c r="G44" s="135">
        <v>-13.807999999999996</v>
      </c>
      <c r="H44" s="135">
        <v>-7.93</v>
      </c>
      <c r="I44" s="135">
        <v>27.110000000000014</v>
      </c>
      <c r="J44" s="135">
        <v>-4.0439999999999969</v>
      </c>
      <c r="K44" s="135">
        <v>-4.0409999999999968</v>
      </c>
      <c r="L44" s="135">
        <v>-13.141000000000005</v>
      </c>
      <c r="M44" s="135">
        <v>20.581</v>
      </c>
      <c r="N44" s="135">
        <v>11.015000000000001</v>
      </c>
      <c r="O44" s="135">
        <v>-43.1200000000008</v>
      </c>
      <c r="P44" s="135">
        <v>-1252.0970000000007</v>
      </c>
    </row>
    <row r="45" spans="2:16" ht="14.1" customHeight="1" thickTop="1" x14ac:dyDescent="0.25">
      <c r="B45" s="13" t="s">
        <v>86</v>
      </c>
    </row>
    <row r="46" spans="2:16" ht="14.1" customHeight="1" x14ac:dyDescent="0.25">
      <c r="B46" s="17" t="s">
        <v>3</v>
      </c>
      <c r="C46" s="134">
        <v>0.59679771031620465</v>
      </c>
      <c r="D46" s="134">
        <v>8.9099359176008903</v>
      </c>
      <c r="E46" s="134">
        <v>79.266328161500894</v>
      </c>
      <c r="F46" s="134">
        <v>0.36618349330644362</v>
      </c>
      <c r="G46" s="134">
        <v>0.38821198187343037</v>
      </c>
      <c r="H46" s="134">
        <v>0.82824584560650205</v>
      </c>
      <c r="I46" s="134">
        <v>3.9189823321750015</v>
      </c>
      <c r="J46" s="134">
        <v>0.41656776144319729</v>
      </c>
      <c r="K46" s="134">
        <v>0.5986778634947143</v>
      </c>
      <c r="L46" s="134">
        <v>1.5438474935364614</v>
      </c>
      <c r="M46" s="134">
        <v>0.48106085251337916</v>
      </c>
      <c r="N46" s="134">
        <v>0.67422804587660723</v>
      </c>
      <c r="O46" s="134">
        <v>2.0109325407562557</v>
      </c>
      <c r="P46" s="134">
        <v>100</v>
      </c>
    </row>
    <row r="47" spans="2:16" ht="14.1" customHeight="1" x14ac:dyDescent="0.25">
      <c r="B47" s="18" t="s">
        <v>58</v>
      </c>
      <c r="C47" s="132">
        <v>0.38382874706508624</v>
      </c>
      <c r="D47" s="132">
        <v>11.485229334062581</v>
      </c>
      <c r="E47" s="132">
        <v>77.483757857780702</v>
      </c>
      <c r="F47" s="132">
        <v>5.0534059159364597E-2</v>
      </c>
      <c r="G47" s="132">
        <v>0.48762564557776827</v>
      </c>
      <c r="H47" s="132">
        <v>0.73817191787227132</v>
      </c>
      <c r="I47" s="132">
        <v>3.5022492523879776</v>
      </c>
      <c r="J47" s="132">
        <v>0.56596376238903079</v>
      </c>
      <c r="K47" s="132">
        <v>0.58589123288649181</v>
      </c>
      <c r="L47" s="132">
        <v>1.9413279807941073</v>
      </c>
      <c r="M47" s="132">
        <v>0.41689861298315262</v>
      </c>
      <c r="N47" s="132">
        <v>0.33723298148294006</v>
      </c>
      <c r="O47" s="132">
        <v>2.0212886155585292</v>
      </c>
      <c r="P47" s="132">
        <v>100</v>
      </c>
    </row>
    <row r="48" spans="2:16" ht="14.1" customHeight="1" x14ac:dyDescent="0.25">
      <c r="B48" s="23" t="s">
        <v>60</v>
      </c>
      <c r="C48" s="132">
        <v>0.47540574029183957</v>
      </c>
      <c r="D48" s="132">
        <v>11.836459556952535</v>
      </c>
      <c r="E48" s="132">
        <v>75.178349518198957</v>
      </c>
      <c r="F48" s="132">
        <v>8.068763230465046E-3</v>
      </c>
      <c r="G48" s="132">
        <v>0.34827749091857085</v>
      </c>
      <c r="H48" s="132">
        <v>0.76191920056285967</v>
      </c>
      <c r="I48" s="132">
        <v>4.7860429934822122</v>
      </c>
      <c r="J48" s="132">
        <v>0.62100530638776485</v>
      </c>
      <c r="K48" s="132">
        <v>0.64550105843720362</v>
      </c>
      <c r="L48" s="132">
        <v>2.1433421215311328</v>
      </c>
      <c r="M48" s="132">
        <v>0.88367430491494425</v>
      </c>
      <c r="N48" s="132">
        <v>0.61290036036254436</v>
      </c>
      <c r="O48" s="132">
        <v>1.6990535847289621</v>
      </c>
      <c r="P48" s="132">
        <v>100</v>
      </c>
    </row>
    <row r="49" spans="2:16" ht="14.1" customHeight="1" x14ac:dyDescent="0.25">
      <c r="B49" s="7" t="s">
        <v>76</v>
      </c>
      <c r="C49" s="133">
        <v>0.98378295288602047</v>
      </c>
      <c r="D49" s="133">
        <v>-15.975321421278588</v>
      </c>
      <c r="E49" s="133">
        <v>-20.894473678098819</v>
      </c>
      <c r="F49" s="133">
        <v>-86.981903093987157</v>
      </c>
      <c r="G49" s="133">
        <v>-41.767748570737155</v>
      </c>
      <c r="H49" s="133">
        <v>-15.845738835048456</v>
      </c>
      <c r="I49" s="133">
        <v>11.417717467296733</v>
      </c>
      <c r="J49" s="133">
        <v>-10.539483971853002</v>
      </c>
      <c r="K49" s="133">
        <v>-10.173459882681698</v>
      </c>
      <c r="L49" s="133">
        <v>-9.9845001291655944</v>
      </c>
      <c r="M49" s="133">
        <v>72.817011038777252</v>
      </c>
      <c r="N49" s="133">
        <v>48.178279315925302</v>
      </c>
      <c r="O49" s="133">
        <v>-31.466413689933848</v>
      </c>
      <c r="P49" s="133">
        <v>-18.468635105447451</v>
      </c>
    </row>
  </sheetData>
  <mergeCells count="1">
    <mergeCell ref="B3:P3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44"/>
  <sheetViews>
    <sheetView workbookViewId="0">
      <selection sqref="A1:XFD6"/>
    </sheetView>
  </sheetViews>
  <sheetFormatPr defaultRowHeight="14.25" x14ac:dyDescent="0.3"/>
  <cols>
    <col min="1" max="1" width="9.140625" style="26"/>
    <col min="2" max="2" width="9.85546875" style="26" customWidth="1"/>
    <col min="3" max="16384" width="9.140625" style="26"/>
  </cols>
  <sheetData>
    <row r="2" spans="2:14" x14ac:dyDescent="0.3">
      <c r="B2" s="144" t="s">
        <v>96</v>
      </c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</row>
    <row r="3" spans="2:14" x14ac:dyDescent="0.3"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2:14" x14ac:dyDescent="0.3">
      <c r="B4" s="28" t="s">
        <v>92</v>
      </c>
      <c r="C4" s="29" t="s">
        <v>93</v>
      </c>
      <c r="D4" s="30"/>
      <c r="E4" s="30"/>
      <c r="F4" s="30"/>
      <c r="G4" s="30"/>
      <c r="H4" s="31"/>
      <c r="I4" s="32" t="s">
        <v>94</v>
      </c>
      <c r="J4" s="31"/>
      <c r="K4" s="31"/>
      <c r="L4" s="31"/>
      <c r="M4" s="31"/>
      <c r="N4" s="31"/>
    </row>
    <row r="5" spans="2:14" ht="27.75" x14ac:dyDescent="0.3">
      <c r="B5" s="33" t="s">
        <v>5</v>
      </c>
      <c r="C5" s="34" t="s">
        <v>36</v>
      </c>
      <c r="D5" s="34" t="s">
        <v>37</v>
      </c>
      <c r="E5" s="34" t="s">
        <v>38</v>
      </c>
      <c r="F5" s="34" t="s">
        <v>39</v>
      </c>
      <c r="G5" s="34" t="s">
        <v>40</v>
      </c>
      <c r="H5" s="35" t="s">
        <v>95</v>
      </c>
      <c r="I5" s="36" t="s">
        <v>36</v>
      </c>
      <c r="J5" s="34" t="s">
        <v>37</v>
      </c>
      <c r="K5" s="34" t="s">
        <v>38</v>
      </c>
      <c r="L5" s="34" t="s">
        <v>39</v>
      </c>
      <c r="M5" s="34" t="s">
        <v>40</v>
      </c>
      <c r="N5" s="35" t="s">
        <v>95</v>
      </c>
    </row>
    <row r="6" spans="2:14" x14ac:dyDescent="0.3">
      <c r="B6" s="27" t="s">
        <v>56</v>
      </c>
      <c r="C6" s="26">
        <v>0</v>
      </c>
      <c r="D6" s="26">
        <v>11.813000000000001</v>
      </c>
      <c r="E6" s="26">
        <v>0</v>
      </c>
      <c r="F6" s="26">
        <v>1921.9949999999999</v>
      </c>
      <c r="G6" s="26">
        <v>291.42599999999999</v>
      </c>
      <c r="H6" s="26">
        <v>2225.2339999999999</v>
      </c>
      <c r="I6" s="121">
        <v>0</v>
      </c>
      <c r="J6" s="122">
        <v>8.2029999999999994</v>
      </c>
      <c r="K6" s="122">
        <v>0</v>
      </c>
      <c r="L6" s="122">
        <v>6726.8440000000001</v>
      </c>
      <c r="M6" s="122">
        <v>967.72900000000004</v>
      </c>
      <c r="N6" s="122">
        <v>7702.7759999999998</v>
      </c>
    </row>
    <row r="7" spans="2:14" x14ac:dyDescent="0.3">
      <c r="B7" s="27" t="s">
        <v>57</v>
      </c>
      <c r="C7" s="26">
        <v>0</v>
      </c>
      <c r="D7" s="26">
        <v>18.602</v>
      </c>
      <c r="E7" s="26">
        <v>0</v>
      </c>
      <c r="F7" s="26">
        <v>2755.9850000000001</v>
      </c>
      <c r="G7" s="26">
        <v>521.11099999999999</v>
      </c>
      <c r="H7" s="26">
        <v>3295.6970000000001</v>
      </c>
      <c r="I7" s="121">
        <v>0</v>
      </c>
      <c r="J7" s="122">
        <v>53.246000000000002</v>
      </c>
      <c r="K7" s="122">
        <v>0</v>
      </c>
      <c r="L7" s="122">
        <v>6729.91</v>
      </c>
      <c r="M7" s="122">
        <v>1276.8720000000001</v>
      </c>
      <c r="N7" s="122">
        <v>8060.027</v>
      </c>
    </row>
    <row r="8" spans="2:14" x14ac:dyDescent="0.3">
      <c r="B8" s="27" t="s">
        <v>58</v>
      </c>
      <c r="C8" s="26">
        <v>512.44799999999998</v>
      </c>
      <c r="D8" s="26">
        <v>14.384</v>
      </c>
      <c r="E8" s="26">
        <v>0</v>
      </c>
      <c r="F8" s="26">
        <v>2526.7869999999998</v>
      </c>
      <c r="G8" s="26">
        <v>658.726</v>
      </c>
      <c r="H8" s="26">
        <v>3712.3449999999998</v>
      </c>
      <c r="I8" s="121">
        <v>0</v>
      </c>
      <c r="J8" s="122">
        <v>28.315000000000001</v>
      </c>
      <c r="K8" s="122">
        <v>0</v>
      </c>
      <c r="L8" s="122">
        <v>5919.0450000000001</v>
      </c>
      <c r="M8" s="122">
        <v>1578.453</v>
      </c>
      <c r="N8" s="122">
        <v>7525.8140000000003</v>
      </c>
    </row>
    <row r="9" spans="2:14" x14ac:dyDescent="0.3">
      <c r="B9" s="33" t="s">
        <v>59</v>
      </c>
      <c r="C9" s="40">
        <v>512.44799999999998</v>
      </c>
      <c r="D9" s="40">
        <v>44.798999999999999</v>
      </c>
      <c r="E9" s="40">
        <v>0</v>
      </c>
      <c r="F9" s="40">
        <v>7204.7669999999998</v>
      </c>
      <c r="G9" s="40">
        <v>1471.2629999999999</v>
      </c>
      <c r="H9" s="40">
        <v>9233.2759999999998</v>
      </c>
      <c r="I9" s="123">
        <v>0</v>
      </c>
      <c r="J9" s="40">
        <v>89.763999999999996</v>
      </c>
      <c r="K9" s="40">
        <v>0</v>
      </c>
      <c r="L9" s="40">
        <v>19375.798999999999</v>
      </c>
      <c r="M9" s="40">
        <v>3823.0540000000001</v>
      </c>
      <c r="N9" s="40">
        <v>23288.616999999998</v>
      </c>
    </row>
    <row r="10" spans="2:14" x14ac:dyDescent="0.3">
      <c r="B10" s="27" t="s">
        <v>60</v>
      </c>
      <c r="C10" s="26">
        <v>0</v>
      </c>
      <c r="D10" s="26">
        <v>0.05</v>
      </c>
      <c r="E10" s="26">
        <v>0</v>
      </c>
      <c r="F10" s="26">
        <v>851.94200000000001</v>
      </c>
      <c r="G10" s="26">
        <v>822.79399999999998</v>
      </c>
      <c r="H10" s="26">
        <v>1674.7860000000001</v>
      </c>
      <c r="I10" s="121">
        <v>0</v>
      </c>
      <c r="J10" s="122">
        <v>29.100999999999999</v>
      </c>
      <c r="K10" s="122">
        <v>0</v>
      </c>
      <c r="L10" s="122">
        <v>4311.7269999999999</v>
      </c>
      <c r="M10" s="122">
        <v>1245.5350000000001</v>
      </c>
      <c r="N10" s="122">
        <v>5586.3620000000001</v>
      </c>
    </row>
    <row r="11" spans="2:14" x14ac:dyDescent="0.3">
      <c r="B11" s="27" t="s">
        <v>2</v>
      </c>
      <c r="C11" s="26">
        <v>2.5000000000000001E-2</v>
      </c>
      <c r="D11" s="26">
        <v>295.32</v>
      </c>
      <c r="E11" s="26">
        <v>0</v>
      </c>
      <c r="F11" s="26">
        <v>1619.297</v>
      </c>
      <c r="G11" s="26">
        <v>828.02200000000005</v>
      </c>
      <c r="H11" s="26">
        <v>2742.6640000000002</v>
      </c>
      <c r="I11" s="121">
        <v>0</v>
      </c>
      <c r="J11" s="122">
        <v>20.687000000000001</v>
      </c>
      <c r="K11" s="122">
        <v>0</v>
      </c>
      <c r="L11" s="122">
        <v>6034.3019999999997</v>
      </c>
      <c r="M11" s="122">
        <v>1827.723</v>
      </c>
      <c r="N11" s="122">
        <v>7882.7110000000002</v>
      </c>
    </row>
    <row r="12" spans="2:14" x14ac:dyDescent="0.3">
      <c r="B12" s="27" t="s">
        <v>61</v>
      </c>
      <c r="C12" s="26">
        <v>374.73500000000001</v>
      </c>
      <c r="D12" s="26">
        <v>1.5589999999999999</v>
      </c>
      <c r="E12" s="26">
        <v>0</v>
      </c>
      <c r="F12" s="26">
        <v>183.03200000000001</v>
      </c>
      <c r="G12" s="26">
        <v>568.85500000000002</v>
      </c>
      <c r="H12" s="26">
        <v>1128.181</v>
      </c>
      <c r="I12" s="121">
        <v>0</v>
      </c>
      <c r="J12" s="122">
        <v>40.994</v>
      </c>
      <c r="K12" s="122">
        <v>0</v>
      </c>
      <c r="L12" s="122">
        <v>7577.3469999999998</v>
      </c>
      <c r="M12" s="122">
        <v>1642.682</v>
      </c>
      <c r="N12" s="122">
        <v>9261.0220000000008</v>
      </c>
    </row>
    <row r="13" spans="2:14" x14ac:dyDescent="0.3">
      <c r="B13" s="33" t="s">
        <v>62</v>
      </c>
      <c r="C13" s="40">
        <v>374.76</v>
      </c>
      <c r="D13" s="40">
        <v>296.92900000000003</v>
      </c>
      <c r="E13" s="40">
        <v>0</v>
      </c>
      <c r="F13" s="40">
        <v>2654.2710000000002</v>
      </c>
      <c r="G13" s="40">
        <v>2219.6710000000003</v>
      </c>
      <c r="H13" s="40">
        <v>5545.6310000000012</v>
      </c>
      <c r="I13" s="123">
        <v>0</v>
      </c>
      <c r="J13" s="40">
        <v>90.781999999999996</v>
      </c>
      <c r="K13" s="40">
        <v>0</v>
      </c>
      <c r="L13" s="40">
        <v>17923.375999999997</v>
      </c>
      <c r="M13" s="40">
        <v>4715.9399999999996</v>
      </c>
      <c r="N13" s="40">
        <v>22730.095000000001</v>
      </c>
    </row>
    <row r="14" spans="2:14" x14ac:dyDescent="0.3">
      <c r="B14" s="27" t="s">
        <v>63</v>
      </c>
      <c r="C14" s="26">
        <v>371.61099999999999</v>
      </c>
      <c r="D14" s="26">
        <v>0</v>
      </c>
      <c r="E14" s="26">
        <v>0</v>
      </c>
      <c r="F14" s="26">
        <v>239.661</v>
      </c>
      <c r="G14" s="26">
        <v>936.94299999999998</v>
      </c>
      <c r="H14" s="26">
        <v>1548.2149999999999</v>
      </c>
      <c r="I14" s="121">
        <v>0</v>
      </c>
      <c r="J14" s="122">
        <v>44.323999999999998</v>
      </c>
      <c r="K14" s="122">
        <v>0</v>
      </c>
      <c r="L14" s="122">
        <v>7382.31</v>
      </c>
      <c r="M14" s="122">
        <v>1392.816</v>
      </c>
      <c r="N14" s="122">
        <v>8819.4490000000005</v>
      </c>
    </row>
    <row r="15" spans="2:14" x14ac:dyDescent="0.3">
      <c r="B15" s="27" t="s">
        <v>64</v>
      </c>
      <c r="C15" s="26">
        <v>323.29700000000003</v>
      </c>
      <c r="D15" s="26">
        <v>0.39800000000000002</v>
      </c>
      <c r="E15" s="26">
        <v>1.6E-2</v>
      </c>
      <c r="F15" s="26">
        <v>168.452</v>
      </c>
      <c r="G15" s="26">
        <v>411.78300000000002</v>
      </c>
      <c r="H15" s="26">
        <v>903.94600000000003</v>
      </c>
      <c r="I15" s="121">
        <v>0</v>
      </c>
      <c r="J15" s="122">
        <v>61.975000000000001</v>
      </c>
      <c r="K15" s="122">
        <v>0</v>
      </c>
      <c r="L15" s="122">
        <v>7573.1540000000005</v>
      </c>
      <c r="M15" s="122">
        <v>2010.8710000000001</v>
      </c>
      <c r="N15" s="122">
        <v>9646.0010000000002</v>
      </c>
    </row>
    <row r="16" spans="2:14" x14ac:dyDescent="0.3">
      <c r="B16" s="27" t="s">
        <v>65</v>
      </c>
      <c r="C16" s="26">
        <v>415.255</v>
      </c>
      <c r="D16" s="26">
        <v>0.76700000000000002</v>
      </c>
      <c r="E16" s="26">
        <v>0</v>
      </c>
      <c r="F16" s="26">
        <v>5088.7969999999996</v>
      </c>
      <c r="G16" s="26">
        <v>264.26799999999997</v>
      </c>
      <c r="H16" s="26">
        <v>5769.0870000000004</v>
      </c>
      <c r="I16" s="121">
        <v>0</v>
      </c>
      <c r="J16" s="122">
        <v>37.822000000000003</v>
      </c>
      <c r="K16" s="122">
        <v>0</v>
      </c>
      <c r="L16" s="122">
        <v>5827.3779999999997</v>
      </c>
      <c r="M16" s="122">
        <v>1895.3610000000001</v>
      </c>
      <c r="N16" s="122">
        <v>7760.5609999999997</v>
      </c>
    </row>
    <row r="17" spans="2:14" x14ac:dyDescent="0.3">
      <c r="B17" s="33" t="s">
        <v>66</v>
      </c>
      <c r="C17" s="40">
        <v>1110.163</v>
      </c>
      <c r="D17" s="40">
        <v>1.165</v>
      </c>
      <c r="E17" s="40">
        <v>1.6E-2</v>
      </c>
      <c r="F17" s="40">
        <v>5496.91</v>
      </c>
      <c r="G17" s="40">
        <v>1612.9940000000001</v>
      </c>
      <c r="H17" s="40">
        <v>8221.2479999999996</v>
      </c>
      <c r="I17" s="123">
        <v>0</v>
      </c>
      <c r="J17" s="40">
        <v>144.12100000000001</v>
      </c>
      <c r="K17" s="40">
        <v>0</v>
      </c>
      <c r="L17" s="40">
        <v>20782.842000000001</v>
      </c>
      <c r="M17" s="40">
        <v>5299.0479999999998</v>
      </c>
      <c r="N17" s="40">
        <v>26226.010999999999</v>
      </c>
    </row>
    <row r="18" spans="2:14" x14ac:dyDescent="0.3">
      <c r="B18" s="27" t="s">
        <v>67</v>
      </c>
      <c r="C18" s="26">
        <v>349.19099999999997</v>
      </c>
      <c r="D18" s="26">
        <v>7.9000000000000001E-2</v>
      </c>
      <c r="E18" s="26">
        <v>0</v>
      </c>
      <c r="F18" s="26">
        <v>591.47500000000002</v>
      </c>
      <c r="G18" s="26">
        <v>368.35700000000003</v>
      </c>
      <c r="H18" s="26">
        <v>1309.1020000000001</v>
      </c>
      <c r="I18" s="121">
        <v>0</v>
      </c>
      <c r="J18" s="122">
        <v>0</v>
      </c>
      <c r="K18" s="122">
        <v>0</v>
      </c>
      <c r="L18" s="122">
        <v>1643.9770000000001</v>
      </c>
      <c r="M18" s="122">
        <v>1353.5219999999999</v>
      </c>
      <c r="N18" s="122">
        <v>2997.4989999999998</v>
      </c>
    </row>
    <row r="19" spans="2:14" x14ac:dyDescent="0.3">
      <c r="B19" s="27" t="s">
        <v>68</v>
      </c>
      <c r="C19" s="26">
        <v>21.218</v>
      </c>
      <c r="D19" s="26">
        <v>6.9690000000000003</v>
      </c>
      <c r="E19" s="26">
        <v>0</v>
      </c>
      <c r="F19" s="26">
        <v>321.69099999999997</v>
      </c>
      <c r="G19" s="26">
        <v>291.60199999999998</v>
      </c>
      <c r="H19" s="26">
        <v>641.48</v>
      </c>
      <c r="I19" s="121">
        <v>2.36</v>
      </c>
      <c r="J19" s="122">
        <v>55.442999999999998</v>
      </c>
      <c r="K19" s="122">
        <v>0</v>
      </c>
      <c r="L19" s="122">
        <v>5656.8879999999999</v>
      </c>
      <c r="M19" s="122">
        <v>1677.546</v>
      </c>
      <c r="N19" s="122">
        <v>7392.2370000000001</v>
      </c>
    </row>
    <row r="20" spans="2:14" x14ac:dyDescent="0.3">
      <c r="B20" s="27" t="s">
        <v>69</v>
      </c>
      <c r="C20" s="26">
        <v>534.21600000000001</v>
      </c>
      <c r="D20" s="26">
        <v>4.8230000000000004</v>
      </c>
      <c r="E20" s="26">
        <v>0</v>
      </c>
      <c r="F20" s="26">
        <v>1092.181</v>
      </c>
      <c r="G20" s="26">
        <v>720.52099999999996</v>
      </c>
      <c r="H20" s="26">
        <v>2351.741</v>
      </c>
      <c r="I20" s="121">
        <v>5.9039999999999999</v>
      </c>
      <c r="J20" s="122">
        <v>36.664000000000001</v>
      </c>
      <c r="K20" s="122">
        <v>0</v>
      </c>
      <c r="L20" s="122">
        <v>5405.08</v>
      </c>
      <c r="M20" s="122">
        <v>1221.9010000000001</v>
      </c>
      <c r="N20" s="122">
        <v>6669.5479999999998</v>
      </c>
    </row>
    <row r="21" spans="2:14" x14ac:dyDescent="0.3">
      <c r="B21" s="33" t="s">
        <v>70</v>
      </c>
      <c r="C21" s="40">
        <v>904.625</v>
      </c>
      <c r="D21" s="40">
        <v>11.871</v>
      </c>
      <c r="E21" s="40">
        <v>0</v>
      </c>
      <c r="F21" s="40">
        <v>2005.347</v>
      </c>
      <c r="G21" s="40">
        <v>1380.48</v>
      </c>
      <c r="H21" s="40">
        <v>4302.3230000000003</v>
      </c>
      <c r="I21" s="123">
        <v>8.2639999999999993</v>
      </c>
      <c r="J21" s="40">
        <v>92.106999999999999</v>
      </c>
      <c r="K21" s="40">
        <v>0</v>
      </c>
      <c r="L21" s="40">
        <v>12705.945</v>
      </c>
      <c r="M21" s="40">
        <v>4252.9690000000001</v>
      </c>
      <c r="N21" s="40">
        <v>17059.284</v>
      </c>
    </row>
    <row r="22" spans="2:14" ht="15.75" customHeight="1" x14ac:dyDescent="0.3">
      <c r="B22" s="33" t="s">
        <v>71</v>
      </c>
      <c r="C22" s="40">
        <v>2901.9960000000001</v>
      </c>
      <c r="D22" s="40">
        <v>354.76400000000001</v>
      </c>
      <c r="E22" s="40">
        <v>1.6E-2</v>
      </c>
      <c r="F22" s="40">
        <v>17361.295000000002</v>
      </c>
      <c r="G22" s="40">
        <v>6684.4079999999994</v>
      </c>
      <c r="H22" s="40">
        <v>27302.477999999999</v>
      </c>
      <c r="I22" s="123">
        <v>8.2639999999999993</v>
      </c>
      <c r="J22" s="40">
        <v>416.774</v>
      </c>
      <c r="K22" s="40">
        <v>0</v>
      </c>
      <c r="L22" s="40">
        <v>70787.962</v>
      </c>
      <c r="M22" s="40">
        <v>18091.010999999999</v>
      </c>
      <c r="N22" s="40">
        <v>89304.006999999998</v>
      </c>
    </row>
    <row r="23" spans="2:14" x14ac:dyDescent="0.3">
      <c r="B23" s="27" t="s">
        <v>72</v>
      </c>
      <c r="C23" s="26">
        <v>320.16199999999998</v>
      </c>
      <c r="D23" s="26">
        <v>0.47099999999999997</v>
      </c>
      <c r="E23" s="26">
        <v>0</v>
      </c>
      <c r="F23" s="26">
        <v>135.316</v>
      </c>
      <c r="G23" s="26">
        <v>532.85500000000002</v>
      </c>
      <c r="H23" s="26">
        <v>988.80399999999997</v>
      </c>
      <c r="I23" s="121">
        <v>0</v>
      </c>
      <c r="J23" s="122">
        <v>34.732999999999997</v>
      </c>
      <c r="K23" s="122">
        <v>0</v>
      </c>
      <c r="L23" s="122">
        <v>5101.835</v>
      </c>
      <c r="M23" s="122">
        <v>891.52499999999998</v>
      </c>
      <c r="N23" s="122">
        <v>6028.0919999999996</v>
      </c>
    </row>
    <row r="24" spans="2:14" x14ac:dyDescent="0.3">
      <c r="B24" s="27" t="s">
        <v>57</v>
      </c>
      <c r="C24" s="26">
        <v>925.16099999999994</v>
      </c>
      <c r="D24" s="26">
        <v>0.13300000000000001</v>
      </c>
      <c r="E24" s="26">
        <v>0</v>
      </c>
      <c r="F24" s="26">
        <v>117.286</v>
      </c>
      <c r="G24" s="26">
        <v>309.78300000000002</v>
      </c>
      <c r="H24" s="26">
        <v>1352.3630000000001</v>
      </c>
      <c r="I24" s="121">
        <v>0</v>
      </c>
      <c r="J24" s="122">
        <v>32.179000000000002</v>
      </c>
      <c r="K24" s="122">
        <v>0</v>
      </c>
      <c r="L24" s="122">
        <v>3520.2260000000001</v>
      </c>
      <c r="M24" s="122">
        <v>1305.1279999999999</v>
      </c>
      <c r="N24" s="122">
        <v>4857.5330000000004</v>
      </c>
    </row>
    <row r="25" spans="2:14" x14ac:dyDescent="0.3">
      <c r="B25" s="27" t="s">
        <v>58</v>
      </c>
      <c r="C25" s="26">
        <v>426.42200000000003</v>
      </c>
      <c r="D25" s="26">
        <v>0.16600000000000001</v>
      </c>
      <c r="E25" s="26">
        <v>0</v>
      </c>
      <c r="F25" s="26">
        <v>75.972999999999999</v>
      </c>
      <c r="G25" s="26">
        <v>316.24900000000002</v>
      </c>
      <c r="H25" s="26">
        <v>818.81100000000004</v>
      </c>
      <c r="I25" s="121">
        <v>0</v>
      </c>
      <c r="J25" s="122">
        <v>33.335999999999999</v>
      </c>
      <c r="K25" s="122">
        <v>0</v>
      </c>
      <c r="L25" s="122">
        <v>5537.049</v>
      </c>
      <c r="M25" s="122">
        <v>1711.29</v>
      </c>
      <c r="N25" s="122">
        <v>7281.6750000000002</v>
      </c>
    </row>
    <row r="26" spans="2:14" x14ac:dyDescent="0.3">
      <c r="B26" s="33" t="s">
        <v>59</v>
      </c>
      <c r="C26" s="40">
        <v>1671.7449999999999</v>
      </c>
      <c r="D26" s="40">
        <v>0.77</v>
      </c>
      <c r="E26" s="40">
        <v>0</v>
      </c>
      <c r="F26" s="40">
        <v>328.57499999999999</v>
      </c>
      <c r="G26" s="40">
        <v>1158.8870000000002</v>
      </c>
      <c r="H26" s="40">
        <v>3159.9780000000001</v>
      </c>
      <c r="I26" s="123">
        <v>0</v>
      </c>
      <c r="J26" s="40">
        <v>100.248</v>
      </c>
      <c r="K26" s="40">
        <v>0</v>
      </c>
      <c r="L26" s="40">
        <v>14159.11</v>
      </c>
      <c r="M26" s="40">
        <v>3907.9429999999998</v>
      </c>
      <c r="N26" s="40">
        <v>18167.3</v>
      </c>
    </row>
    <row r="27" spans="2:14" x14ac:dyDescent="0.3">
      <c r="B27" s="27" t="s">
        <v>60</v>
      </c>
      <c r="C27" s="26">
        <v>0</v>
      </c>
      <c r="D27" s="26">
        <v>0</v>
      </c>
      <c r="E27" s="26">
        <v>0</v>
      </c>
      <c r="F27" s="26">
        <v>561.21299999999997</v>
      </c>
      <c r="G27" s="26">
        <v>204.726</v>
      </c>
      <c r="H27" s="26">
        <v>765.93799999999999</v>
      </c>
      <c r="I27" s="121">
        <v>0</v>
      </c>
      <c r="J27" s="122">
        <v>47.536999999999999</v>
      </c>
      <c r="K27" s="122">
        <v>0</v>
      </c>
      <c r="L27" s="122">
        <v>4323.1989999999996</v>
      </c>
      <c r="M27" s="122">
        <v>1249.5930000000001</v>
      </c>
      <c r="N27" s="122">
        <v>5620.3289999999997</v>
      </c>
    </row>
    <row r="28" spans="2:14" x14ac:dyDescent="0.3">
      <c r="B28" s="27" t="s">
        <v>2</v>
      </c>
      <c r="C28" s="26">
        <v>237.738</v>
      </c>
      <c r="D28" s="26">
        <v>0.84099999999999997</v>
      </c>
      <c r="E28" s="26">
        <v>0</v>
      </c>
      <c r="F28" s="26">
        <v>201.03800000000001</v>
      </c>
      <c r="G28" s="26">
        <v>434.76</v>
      </c>
      <c r="H28" s="26">
        <v>874.37599999999998</v>
      </c>
      <c r="I28" s="121">
        <v>0</v>
      </c>
      <c r="J28" s="122">
        <v>27.782</v>
      </c>
      <c r="K28" s="122">
        <v>0</v>
      </c>
      <c r="L28" s="122">
        <v>5954.674</v>
      </c>
      <c r="M28" s="122">
        <v>1548.7739999999999</v>
      </c>
      <c r="N28" s="122">
        <v>7531.2309999999998</v>
      </c>
    </row>
    <row r="29" spans="2:14" x14ac:dyDescent="0.3">
      <c r="B29" s="27" t="s">
        <v>61</v>
      </c>
      <c r="C29" s="26">
        <v>26.794</v>
      </c>
      <c r="D29" s="26">
        <v>0.158</v>
      </c>
      <c r="E29" s="26">
        <v>0</v>
      </c>
      <c r="F29" s="26">
        <v>431.75900000000001</v>
      </c>
      <c r="G29" s="26">
        <v>320.90600000000001</v>
      </c>
      <c r="H29" s="26">
        <v>779.61699999999996</v>
      </c>
      <c r="I29" s="121">
        <v>342.16300000000001</v>
      </c>
      <c r="J29" s="122">
        <v>45.218000000000004</v>
      </c>
      <c r="K29" s="122">
        <v>0</v>
      </c>
      <c r="L29" s="122">
        <v>4659.0540000000001</v>
      </c>
      <c r="M29" s="122">
        <v>1321.529</v>
      </c>
      <c r="N29" s="122">
        <v>6367.9639999999999</v>
      </c>
    </row>
    <row r="30" spans="2:14" x14ac:dyDescent="0.3">
      <c r="B30" s="33" t="s">
        <v>62</v>
      </c>
      <c r="C30" s="40">
        <v>264.53199999999998</v>
      </c>
      <c r="D30" s="40">
        <v>0.999</v>
      </c>
      <c r="E30" s="40">
        <v>0</v>
      </c>
      <c r="F30" s="40">
        <v>1194.01</v>
      </c>
      <c r="G30" s="40">
        <v>960.39200000000005</v>
      </c>
      <c r="H30" s="40">
        <v>2419.9309999999996</v>
      </c>
      <c r="I30" s="123">
        <v>342.16300000000001</v>
      </c>
      <c r="J30" s="40">
        <v>120.53700000000001</v>
      </c>
      <c r="K30" s="40">
        <v>0</v>
      </c>
      <c r="L30" s="40">
        <v>14936.927</v>
      </c>
      <c r="M30" s="40">
        <v>4119.8960000000006</v>
      </c>
      <c r="N30" s="40">
        <v>19519.523999999998</v>
      </c>
    </row>
    <row r="31" spans="2:14" x14ac:dyDescent="0.3">
      <c r="B31" s="27" t="s">
        <v>63</v>
      </c>
      <c r="C31" s="26">
        <v>383.73200000000003</v>
      </c>
      <c r="D31" s="26">
        <v>0</v>
      </c>
      <c r="E31" s="26">
        <v>0</v>
      </c>
      <c r="F31" s="26">
        <v>62.66</v>
      </c>
      <c r="G31" s="26">
        <v>365.13499999999999</v>
      </c>
      <c r="H31" s="26">
        <v>811.52800000000002</v>
      </c>
      <c r="I31" s="121">
        <v>31.027999999999999</v>
      </c>
      <c r="J31" s="122">
        <v>33.216999999999999</v>
      </c>
      <c r="K31" s="122">
        <v>0</v>
      </c>
      <c r="L31" s="122">
        <v>4940.951</v>
      </c>
      <c r="M31" s="122">
        <v>1772.6420000000001</v>
      </c>
      <c r="N31" s="122">
        <v>6777.8379999999997</v>
      </c>
    </row>
    <row r="32" spans="2:14" x14ac:dyDescent="0.3">
      <c r="B32" s="27" t="s">
        <v>64</v>
      </c>
      <c r="C32" s="26">
        <v>272.68900000000002</v>
      </c>
      <c r="D32" s="26">
        <v>7.0999999999999994E-2</v>
      </c>
      <c r="E32" s="26">
        <v>0</v>
      </c>
      <c r="F32" s="26">
        <v>76.962000000000003</v>
      </c>
      <c r="G32" s="26">
        <v>247.28700000000001</v>
      </c>
      <c r="H32" s="26">
        <v>597.00800000000004</v>
      </c>
      <c r="I32" s="121">
        <v>0</v>
      </c>
      <c r="J32" s="122">
        <v>101.342</v>
      </c>
      <c r="K32" s="122">
        <v>0</v>
      </c>
      <c r="L32" s="122">
        <v>4552.473</v>
      </c>
      <c r="M32" s="122">
        <v>1707.6880000000001</v>
      </c>
      <c r="N32" s="122">
        <v>6361.5029999999997</v>
      </c>
    </row>
    <row r="33" spans="2:14" x14ac:dyDescent="0.3">
      <c r="B33" s="27" t="s">
        <v>65</v>
      </c>
      <c r="C33" s="26">
        <v>0</v>
      </c>
      <c r="D33" s="26">
        <v>0.29299999999999998</v>
      </c>
      <c r="E33" s="26">
        <v>0</v>
      </c>
      <c r="F33" s="26">
        <v>1077.2550000000001</v>
      </c>
      <c r="G33" s="26">
        <v>357.93</v>
      </c>
      <c r="H33" s="26">
        <v>1435.4770000000001</v>
      </c>
      <c r="I33" s="121">
        <v>0</v>
      </c>
      <c r="J33" s="122">
        <v>0.91900000000000004</v>
      </c>
      <c r="K33" s="122">
        <v>0</v>
      </c>
      <c r="L33" s="122">
        <v>2432.02</v>
      </c>
      <c r="M33" s="122">
        <v>1166.922</v>
      </c>
      <c r="N33" s="122">
        <v>3599.8609999999999</v>
      </c>
    </row>
    <row r="34" spans="2:14" x14ac:dyDescent="0.3">
      <c r="B34" s="33" t="s">
        <v>66</v>
      </c>
      <c r="C34" s="40">
        <v>656.42100000000005</v>
      </c>
      <c r="D34" s="40">
        <v>0.36399999999999999</v>
      </c>
      <c r="E34" s="40">
        <v>0</v>
      </c>
      <c r="F34" s="40">
        <v>1216.8770000000002</v>
      </c>
      <c r="G34" s="40">
        <v>970.35200000000009</v>
      </c>
      <c r="H34" s="40">
        <v>2844.0129999999999</v>
      </c>
      <c r="I34" s="123">
        <v>31.027999999999999</v>
      </c>
      <c r="J34" s="40">
        <v>135.47800000000001</v>
      </c>
      <c r="K34" s="40">
        <v>0</v>
      </c>
      <c r="L34" s="40">
        <v>11925.444</v>
      </c>
      <c r="M34" s="40">
        <v>4647.2520000000004</v>
      </c>
      <c r="N34" s="40">
        <v>16739.202000000001</v>
      </c>
    </row>
    <row r="35" spans="2:14" x14ac:dyDescent="0.3">
      <c r="B35" s="27" t="s">
        <v>67</v>
      </c>
      <c r="C35" s="26">
        <v>581.16200000000003</v>
      </c>
      <c r="D35" s="26">
        <v>3.1E-2</v>
      </c>
      <c r="E35" s="26">
        <v>0</v>
      </c>
      <c r="F35" s="26">
        <v>459.60700000000003</v>
      </c>
      <c r="G35" s="26">
        <v>395.815</v>
      </c>
      <c r="H35" s="26">
        <v>1436.615</v>
      </c>
      <c r="I35" s="121">
        <v>0</v>
      </c>
      <c r="J35" s="122">
        <v>1.679</v>
      </c>
      <c r="K35" s="122">
        <v>0</v>
      </c>
      <c r="L35" s="122">
        <v>591.80899999999997</v>
      </c>
      <c r="M35" s="122">
        <v>1793.537</v>
      </c>
      <c r="N35" s="122">
        <v>2387.0250000000001</v>
      </c>
    </row>
    <row r="36" spans="2:14" x14ac:dyDescent="0.3">
      <c r="B36" s="27" t="s">
        <v>68</v>
      </c>
      <c r="C36" s="26">
        <v>0.28799999999999998</v>
      </c>
      <c r="D36" s="26">
        <v>0</v>
      </c>
      <c r="E36" s="26">
        <v>8.8999999999999996E-2</v>
      </c>
      <c r="F36" s="26">
        <v>1687.3779999999999</v>
      </c>
      <c r="G36" s="26">
        <v>588.21500000000003</v>
      </c>
      <c r="H36" s="26">
        <v>2275.9690000000001</v>
      </c>
      <c r="I36" s="121">
        <v>0</v>
      </c>
      <c r="J36" s="122">
        <v>57.201999999999998</v>
      </c>
      <c r="K36" s="122">
        <v>0</v>
      </c>
      <c r="L36" s="122">
        <v>329.23899999999998</v>
      </c>
      <c r="M36" s="122">
        <v>1141.778</v>
      </c>
      <c r="N36" s="122">
        <v>1528.22</v>
      </c>
    </row>
    <row r="37" spans="2:14" x14ac:dyDescent="0.3">
      <c r="B37" s="27" t="s">
        <v>69</v>
      </c>
      <c r="C37" s="26">
        <v>260.51</v>
      </c>
      <c r="D37" s="26">
        <v>0.95599999999999996</v>
      </c>
      <c r="E37" s="26">
        <v>0</v>
      </c>
      <c r="F37" s="26">
        <v>545.29100000000005</v>
      </c>
      <c r="G37" s="26">
        <v>290.19799999999998</v>
      </c>
      <c r="H37" s="26">
        <v>1096.954</v>
      </c>
      <c r="I37" s="121">
        <v>0</v>
      </c>
      <c r="J37" s="122">
        <v>0.97899999999999998</v>
      </c>
      <c r="K37" s="122">
        <v>0</v>
      </c>
      <c r="L37" s="122">
        <v>2819.2860000000001</v>
      </c>
      <c r="M37" s="122">
        <v>812.93600000000004</v>
      </c>
      <c r="N37" s="122">
        <v>3633.2020000000002</v>
      </c>
    </row>
    <row r="38" spans="2:14" x14ac:dyDescent="0.3">
      <c r="B38" s="33" t="s">
        <v>70</v>
      </c>
      <c r="C38" s="40">
        <v>841.96</v>
      </c>
      <c r="D38" s="40">
        <v>0.98699999999999999</v>
      </c>
      <c r="E38" s="40">
        <v>8.8999999999999996E-2</v>
      </c>
      <c r="F38" s="40">
        <v>2692.2760000000003</v>
      </c>
      <c r="G38" s="40">
        <v>1274.2280000000001</v>
      </c>
      <c r="H38" s="40">
        <v>4809.5379999999996</v>
      </c>
      <c r="I38" s="123">
        <v>0</v>
      </c>
      <c r="J38" s="40">
        <v>59.86</v>
      </c>
      <c r="K38" s="40">
        <v>0</v>
      </c>
      <c r="L38" s="40">
        <v>3740.3339999999998</v>
      </c>
      <c r="M38" s="40">
        <v>3748.2510000000002</v>
      </c>
      <c r="N38" s="40">
        <v>7548.4470000000001</v>
      </c>
    </row>
    <row r="39" spans="2:14" ht="15" customHeight="1" x14ac:dyDescent="0.3">
      <c r="B39" s="33" t="s">
        <v>73</v>
      </c>
      <c r="C39" s="40">
        <v>3434.6579999999999</v>
      </c>
      <c r="D39" s="40">
        <v>3.12</v>
      </c>
      <c r="E39" s="40">
        <v>8.8999999999999996E-2</v>
      </c>
      <c r="F39" s="40">
        <v>5431.7380000000012</v>
      </c>
      <c r="G39" s="40">
        <v>4363.8590000000004</v>
      </c>
      <c r="H39" s="40">
        <v>13233.46</v>
      </c>
      <c r="I39" s="123">
        <v>373.19100000000003</v>
      </c>
      <c r="J39" s="40">
        <v>416.12300000000005</v>
      </c>
      <c r="K39" s="40">
        <v>0</v>
      </c>
      <c r="L39" s="40">
        <v>44761.815000000002</v>
      </c>
      <c r="M39" s="40">
        <v>16423.342000000001</v>
      </c>
      <c r="N39" s="40">
        <v>61974.472999999998</v>
      </c>
    </row>
    <row r="40" spans="2:14" x14ac:dyDescent="0.3">
      <c r="B40" s="37" t="s">
        <v>74</v>
      </c>
      <c r="C40" s="26">
        <v>373.15199999999999</v>
      </c>
      <c r="D40" s="26">
        <v>0</v>
      </c>
      <c r="E40" s="26">
        <v>0</v>
      </c>
      <c r="F40" s="26">
        <v>1268.549</v>
      </c>
      <c r="G40" s="26">
        <v>184.279</v>
      </c>
      <c r="H40" s="26">
        <v>1825.98</v>
      </c>
      <c r="I40" s="121">
        <v>0</v>
      </c>
      <c r="J40" s="122">
        <v>9.3079999999999998</v>
      </c>
      <c r="K40" s="122">
        <v>0</v>
      </c>
      <c r="L40" s="122">
        <v>3915.817</v>
      </c>
      <c r="M40" s="122">
        <v>369.91800000000001</v>
      </c>
      <c r="N40" s="122">
        <v>4295.0420000000004</v>
      </c>
    </row>
    <row r="41" spans="2:14" x14ac:dyDescent="0.3">
      <c r="B41" s="26" t="s">
        <v>57</v>
      </c>
      <c r="C41" s="26">
        <v>283.767</v>
      </c>
      <c r="D41" s="26">
        <v>0.182</v>
      </c>
      <c r="E41" s="26">
        <v>0</v>
      </c>
      <c r="F41" s="26">
        <v>357.56099999999998</v>
      </c>
      <c r="G41" s="26">
        <v>115.295</v>
      </c>
      <c r="H41" s="26">
        <v>756.80499999999995</v>
      </c>
      <c r="I41" s="121">
        <v>0</v>
      </c>
      <c r="J41" s="122">
        <v>38.588000000000001</v>
      </c>
      <c r="K41" s="122">
        <v>0</v>
      </c>
      <c r="L41" s="122">
        <v>2762.08</v>
      </c>
      <c r="M41" s="122">
        <v>316.66000000000003</v>
      </c>
      <c r="N41" s="122">
        <v>3117.328</v>
      </c>
    </row>
    <row r="42" spans="2:14" x14ac:dyDescent="0.3">
      <c r="B42" s="38" t="s">
        <v>58</v>
      </c>
      <c r="C42" s="26">
        <v>370.149</v>
      </c>
      <c r="D42" s="26">
        <v>0</v>
      </c>
      <c r="E42" s="26">
        <v>0</v>
      </c>
      <c r="F42" s="26">
        <v>807.70399999999995</v>
      </c>
      <c r="G42" s="26">
        <v>51.195999999999998</v>
      </c>
      <c r="H42" s="26">
        <v>1229.049</v>
      </c>
      <c r="I42" s="121">
        <v>0</v>
      </c>
      <c r="J42" s="122">
        <v>9.4390000000000001</v>
      </c>
      <c r="K42" s="122">
        <v>0</v>
      </c>
      <c r="L42" s="122">
        <v>4446.1980000000003</v>
      </c>
      <c r="M42" s="122">
        <v>797.44100000000003</v>
      </c>
      <c r="N42" s="122">
        <v>5253.0780000000004</v>
      </c>
    </row>
    <row r="43" spans="2:14" x14ac:dyDescent="0.3">
      <c r="B43" s="33" t="s">
        <v>59</v>
      </c>
      <c r="C43" s="40">
        <v>1027.068</v>
      </c>
      <c r="D43" s="40">
        <v>0.182</v>
      </c>
      <c r="E43" s="40">
        <v>0</v>
      </c>
      <c r="F43" s="40">
        <v>2433.8139999999999</v>
      </c>
      <c r="G43" s="40">
        <v>350.77</v>
      </c>
      <c r="H43" s="40">
        <v>3811.8339999999998</v>
      </c>
      <c r="I43" s="123">
        <v>0</v>
      </c>
      <c r="J43" s="40">
        <v>57.335000000000001</v>
      </c>
      <c r="K43" s="40">
        <v>0</v>
      </c>
      <c r="L43" s="40">
        <v>11124.095000000001</v>
      </c>
      <c r="M43" s="40">
        <v>1484.019</v>
      </c>
      <c r="N43" s="40">
        <v>12665.448</v>
      </c>
    </row>
    <row r="44" spans="2:14" x14ac:dyDescent="0.3">
      <c r="B44" s="41" t="s">
        <v>60</v>
      </c>
      <c r="C44" s="39">
        <v>226.45400000000001</v>
      </c>
      <c r="D44" s="39">
        <v>0.36099999999999999</v>
      </c>
      <c r="E44" s="39">
        <v>0</v>
      </c>
      <c r="F44" s="39">
        <v>720.95</v>
      </c>
      <c r="G44" s="39">
        <v>333.69299999999998</v>
      </c>
      <c r="H44" s="39">
        <v>1281.4580000000001</v>
      </c>
      <c r="I44" s="124">
        <v>0</v>
      </c>
      <c r="J44" s="39">
        <v>9.8130000000000006</v>
      </c>
      <c r="K44" s="39">
        <v>0</v>
      </c>
      <c r="L44" s="39">
        <v>3567.5439999999999</v>
      </c>
      <c r="M44" s="39">
        <v>578.11800000000005</v>
      </c>
      <c r="N44" s="39">
        <v>4155.4750000000004</v>
      </c>
    </row>
  </sheetData>
  <mergeCells count="1">
    <mergeCell ref="B2:N2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AF29"/>
  <sheetViews>
    <sheetView topLeftCell="A4" workbookViewId="0">
      <selection activeCell="A4" sqref="A4:XFD8"/>
    </sheetView>
  </sheetViews>
  <sheetFormatPr defaultRowHeight="14.25" x14ac:dyDescent="0.3"/>
  <cols>
    <col min="1" max="2" width="9.85546875" style="26" customWidth="1"/>
    <col min="3" max="3" width="10.5703125" style="26" customWidth="1"/>
    <col min="4" max="4" width="10.140625" style="26" customWidth="1"/>
    <col min="5" max="5" width="11" style="26" customWidth="1"/>
    <col min="6" max="7" width="9.85546875" style="26" customWidth="1"/>
    <col min="8" max="8" width="11.85546875" style="26" customWidth="1"/>
    <col min="9" max="11" width="9.85546875" style="26" customWidth="1"/>
    <col min="12" max="12" width="10.85546875" style="26" customWidth="1"/>
    <col min="13" max="15" width="9.85546875" style="26" customWidth="1"/>
    <col min="16" max="19" width="9.140625" style="26"/>
    <col min="20" max="20" width="10.5703125" style="26" customWidth="1"/>
    <col min="21" max="21" width="10.42578125" style="26" customWidth="1"/>
    <col min="22" max="22" width="11" style="26" customWidth="1"/>
    <col min="23" max="24" width="9.140625" style="26"/>
    <col min="25" max="25" width="11.42578125" style="26" customWidth="1"/>
    <col min="26" max="28" width="9.140625" style="26"/>
    <col min="29" max="29" width="10.85546875" style="26" customWidth="1"/>
    <col min="30" max="16384" width="9.140625" style="26"/>
  </cols>
  <sheetData>
    <row r="5" spans="2:32" x14ac:dyDescent="0.3">
      <c r="B5" s="145" t="s">
        <v>106</v>
      </c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42"/>
      <c r="Q5" s="42"/>
      <c r="R5" s="42"/>
      <c r="S5" s="145" t="s">
        <v>107</v>
      </c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E5" s="145"/>
      <c r="AF5" s="145"/>
    </row>
    <row r="6" spans="2:32" x14ac:dyDescent="0.3"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</row>
    <row r="7" spans="2:32" ht="51.75" customHeight="1" x14ac:dyDescent="0.3">
      <c r="B7" s="22" t="s">
        <v>12</v>
      </c>
      <c r="C7" s="22" t="s">
        <v>6</v>
      </c>
      <c r="D7" s="22" t="s">
        <v>7</v>
      </c>
      <c r="E7" s="22" t="s">
        <v>77</v>
      </c>
      <c r="F7" s="22" t="s">
        <v>8</v>
      </c>
      <c r="G7" s="22" t="s">
        <v>9</v>
      </c>
      <c r="H7" s="22" t="s">
        <v>78</v>
      </c>
      <c r="I7" s="22" t="s">
        <v>79</v>
      </c>
      <c r="J7" s="22" t="s">
        <v>80</v>
      </c>
      <c r="K7" s="22" t="s">
        <v>81</v>
      </c>
      <c r="L7" s="22" t="s">
        <v>82</v>
      </c>
      <c r="M7" s="22" t="s">
        <v>10</v>
      </c>
      <c r="N7" s="22" t="s">
        <v>83</v>
      </c>
      <c r="O7" s="22" t="s">
        <v>84</v>
      </c>
      <c r="P7" s="22" t="s">
        <v>86</v>
      </c>
      <c r="Q7" s="42"/>
      <c r="R7" s="42"/>
      <c r="S7" s="43" t="s">
        <v>12</v>
      </c>
      <c r="T7" s="43" t="s">
        <v>6</v>
      </c>
      <c r="U7" s="43" t="s">
        <v>7</v>
      </c>
      <c r="V7" s="43" t="s">
        <v>77</v>
      </c>
      <c r="W7" s="43" t="s">
        <v>8</v>
      </c>
      <c r="X7" s="43" t="s">
        <v>9</v>
      </c>
      <c r="Y7" s="43" t="s">
        <v>78</v>
      </c>
      <c r="Z7" s="43" t="s">
        <v>79</v>
      </c>
      <c r="AA7" s="43" t="s">
        <v>80</v>
      </c>
      <c r="AB7" s="43" t="s">
        <v>81</v>
      </c>
      <c r="AC7" s="43" t="s">
        <v>82</v>
      </c>
      <c r="AD7" s="43" t="s">
        <v>10</v>
      </c>
      <c r="AE7" s="43" t="s">
        <v>83</v>
      </c>
      <c r="AF7" s="43" t="s">
        <v>84</v>
      </c>
    </row>
    <row r="8" spans="2:32" x14ac:dyDescent="0.3">
      <c r="B8" s="26" t="s">
        <v>13</v>
      </c>
      <c r="C8" s="26">
        <v>553.29499999999996</v>
      </c>
      <c r="D8" s="26">
        <v>3.4710000000000001</v>
      </c>
      <c r="E8" s="26">
        <v>1062.8219999999999</v>
      </c>
      <c r="F8" s="26">
        <v>827.79</v>
      </c>
      <c r="G8" s="26">
        <v>75.808000000000007</v>
      </c>
      <c r="H8" s="26">
        <v>614.76400000000001</v>
      </c>
      <c r="I8" s="26">
        <v>329.63499999999999</v>
      </c>
      <c r="J8" s="26">
        <v>67.905000000000001</v>
      </c>
      <c r="K8" s="26">
        <v>198.07599999999999</v>
      </c>
      <c r="L8" s="26">
        <v>420.13400000000001</v>
      </c>
      <c r="M8" s="26">
        <v>164.35900000000001</v>
      </c>
      <c r="N8" s="26">
        <v>175.82699999999932</v>
      </c>
      <c r="O8" s="26">
        <v>4493.8860000000004</v>
      </c>
      <c r="P8" s="26">
        <v>57.251367780574171</v>
      </c>
      <c r="S8" s="26" t="s">
        <v>13</v>
      </c>
      <c r="T8" s="26">
        <f>C8/$O8*100</f>
        <v>12.312172582927113</v>
      </c>
      <c r="U8" s="26">
        <f t="shared" ref="U8:AF23" si="0">D8/$O8*100</f>
        <v>7.7238274402154389E-2</v>
      </c>
      <c r="V8" s="26">
        <f t="shared" si="0"/>
        <v>23.650399676360276</v>
      </c>
      <c r="W8" s="26">
        <f t="shared" si="0"/>
        <v>18.420360463082506</v>
      </c>
      <c r="X8" s="26">
        <f t="shared" si="0"/>
        <v>1.6869141762830653</v>
      </c>
      <c r="Y8" s="26">
        <f t="shared" si="0"/>
        <v>13.680008794170567</v>
      </c>
      <c r="Z8" s="26">
        <f t="shared" si="0"/>
        <v>7.3351882980565133</v>
      </c>
      <c r="AA8" s="26">
        <f t="shared" si="0"/>
        <v>1.5110530173662615</v>
      </c>
      <c r="AB8" s="26">
        <f t="shared" si="0"/>
        <v>4.4076774533221359</v>
      </c>
      <c r="AC8" s="26">
        <f t="shared" si="0"/>
        <v>9.3490133038532797</v>
      </c>
      <c r="AD8" s="26">
        <f t="shared" si="0"/>
        <v>3.6573913980016401</v>
      </c>
      <c r="AE8" s="26">
        <f t="shared" si="0"/>
        <v>3.912582562174459</v>
      </c>
      <c r="AF8" s="26">
        <f t="shared" si="0"/>
        <v>100</v>
      </c>
    </row>
    <row r="9" spans="2:32" x14ac:dyDescent="0.3">
      <c r="B9" s="26" t="s">
        <v>14</v>
      </c>
      <c r="C9" s="26">
        <v>1.502</v>
      </c>
      <c r="D9" s="26">
        <v>724.41399999999999</v>
      </c>
      <c r="E9" s="26">
        <v>20.294</v>
      </c>
      <c r="F9" s="26">
        <v>338.96699999999998</v>
      </c>
      <c r="G9" s="26">
        <v>9.8000000000000004E-2</v>
      </c>
      <c r="H9" s="26">
        <v>3.6720000000000002</v>
      </c>
      <c r="I9" s="26">
        <v>3.8610000000000002</v>
      </c>
      <c r="J9" s="26">
        <v>15.394</v>
      </c>
      <c r="K9" s="26">
        <v>0.17</v>
      </c>
      <c r="L9" s="26">
        <v>3.3929999999999998</v>
      </c>
      <c r="M9" s="26">
        <v>0.46600000000000003</v>
      </c>
      <c r="N9" s="26">
        <v>0.5080000000000382</v>
      </c>
      <c r="O9" s="26">
        <v>1112.739</v>
      </c>
      <c r="P9" s="26">
        <v>14.176111662108989</v>
      </c>
      <c r="S9" s="26" t="s">
        <v>14</v>
      </c>
      <c r="T9" s="26">
        <f t="shared" ref="T9:T29" si="1">C9/$O9*100</f>
        <v>0.13498223752380387</v>
      </c>
      <c r="U9" s="26">
        <f t="shared" si="0"/>
        <v>65.101879236730269</v>
      </c>
      <c r="V9" s="26">
        <f t="shared" si="0"/>
        <v>1.8237879682477203</v>
      </c>
      <c r="W9" s="26">
        <f t="shared" si="0"/>
        <v>30.462399538436237</v>
      </c>
      <c r="X9" s="26">
        <f t="shared" si="0"/>
        <v>8.8070967225917316E-3</v>
      </c>
      <c r="Y9" s="26">
        <f t="shared" si="0"/>
        <v>0.32999652209547792</v>
      </c>
      <c r="Z9" s="26">
        <f t="shared" si="0"/>
        <v>0.34698163720333342</v>
      </c>
      <c r="AA9" s="26">
        <f t="shared" si="0"/>
        <v>1.3834331321181337</v>
      </c>
      <c r="AB9" s="26">
        <f t="shared" si="0"/>
        <v>1.5277616763679534E-2</v>
      </c>
      <c r="AC9" s="26">
        <f t="shared" si="0"/>
        <v>0.30492325693626265</v>
      </c>
      <c r="AD9" s="26">
        <f t="shared" si="0"/>
        <v>4.1878643599262716E-2</v>
      </c>
      <c r="AE9" s="26">
        <f t="shared" si="0"/>
        <v>4.5653113623234036E-2</v>
      </c>
      <c r="AF9" s="26">
        <f t="shared" si="0"/>
        <v>100</v>
      </c>
    </row>
    <row r="10" spans="2:32" x14ac:dyDescent="0.3">
      <c r="B10" s="26" t="s">
        <v>104</v>
      </c>
      <c r="C10" s="26">
        <v>11.975</v>
      </c>
      <c r="D10" s="26">
        <v>0</v>
      </c>
      <c r="E10" s="26">
        <v>10.337999999999999</v>
      </c>
      <c r="F10" s="26">
        <v>0</v>
      </c>
      <c r="G10" s="26">
        <v>0</v>
      </c>
      <c r="H10" s="26">
        <v>1.0999999999999999E-2</v>
      </c>
      <c r="I10" s="26">
        <v>1E-3</v>
      </c>
      <c r="J10" s="26">
        <v>0</v>
      </c>
      <c r="K10" s="26">
        <v>6.0000000000000001E-3</v>
      </c>
      <c r="L10" s="26">
        <v>0</v>
      </c>
      <c r="M10" s="26">
        <v>2.1389999999999998</v>
      </c>
      <c r="N10" s="26">
        <v>0</v>
      </c>
      <c r="O10" s="26">
        <v>24.469000000000001</v>
      </c>
      <c r="P10" s="26">
        <v>0.31173103149987991</v>
      </c>
      <c r="S10" s="26" t="s">
        <v>104</v>
      </c>
      <c r="T10" s="26">
        <f t="shared" si="1"/>
        <v>48.939474437042783</v>
      </c>
      <c r="U10" s="26">
        <f t="shared" si="0"/>
        <v>0</v>
      </c>
      <c r="V10" s="26">
        <f t="shared" si="0"/>
        <v>42.249376762434096</v>
      </c>
      <c r="W10" s="26">
        <f t="shared" si="0"/>
        <v>0</v>
      </c>
      <c r="X10" s="26">
        <f t="shared" si="0"/>
        <v>0</v>
      </c>
      <c r="Y10" s="26">
        <f t="shared" si="0"/>
        <v>4.4954840818995458E-2</v>
      </c>
      <c r="Z10" s="26">
        <f t="shared" si="0"/>
        <v>4.0868037108177692E-3</v>
      </c>
      <c r="AA10" s="26">
        <f t="shared" si="0"/>
        <v>0</v>
      </c>
      <c r="AB10" s="26">
        <f t="shared" si="0"/>
        <v>2.4520822264906615E-2</v>
      </c>
      <c r="AC10" s="26">
        <f t="shared" si="0"/>
        <v>0</v>
      </c>
      <c r="AD10" s="26">
        <f t="shared" si="0"/>
        <v>8.7416731374392072</v>
      </c>
      <c r="AE10" s="26">
        <f t="shared" si="0"/>
        <v>0</v>
      </c>
      <c r="AF10" s="26">
        <f t="shared" si="0"/>
        <v>100</v>
      </c>
    </row>
    <row r="11" spans="2:32" x14ac:dyDescent="0.3">
      <c r="B11" s="26" t="s">
        <v>15</v>
      </c>
      <c r="C11" s="26">
        <v>1.2E-2</v>
      </c>
      <c r="D11" s="26">
        <v>3.7789999999999999</v>
      </c>
      <c r="E11" s="26">
        <v>1E-3</v>
      </c>
      <c r="F11" s="26">
        <v>0</v>
      </c>
      <c r="G11" s="26">
        <v>0</v>
      </c>
      <c r="H11" s="26">
        <v>0</v>
      </c>
      <c r="I11" s="26">
        <v>0</v>
      </c>
      <c r="J11" s="26">
        <v>0</v>
      </c>
      <c r="K11" s="26">
        <v>1.1579999999999999</v>
      </c>
      <c r="L11" s="26">
        <v>5.8000000000000003E-2</v>
      </c>
      <c r="M11" s="26">
        <v>2E-3</v>
      </c>
      <c r="N11" s="26">
        <v>0</v>
      </c>
      <c r="O11" s="26">
        <v>5.01</v>
      </c>
      <c r="P11" s="26">
        <v>6.3826575169169078E-2</v>
      </c>
      <c r="S11" s="26" t="s">
        <v>15</v>
      </c>
      <c r="T11" s="26">
        <f t="shared" si="1"/>
        <v>0.23952095808383234</v>
      </c>
      <c r="U11" s="26">
        <f t="shared" si="0"/>
        <v>75.429141716566875</v>
      </c>
      <c r="V11" s="26">
        <f t="shared" si="0"/>
        <v>1.9960079840319361E-2</v>
      </c>
      <c r="W11" s="26">
        <f t="shared" si="0"/>
        <v>0</v>
      </c>
      <c r="X11" s="26">
        <f t="shared" si="0"/>
        <v>0</v>
      </c>
      <c r="Y11" s="26">
        <f t="shared" si="0"/>
        <v>0</v>
      </c>
      <c r="Z11" s="26">
        <f t="shared" si="0"/>
        <v>0</v>
      </c>
      <c r="AA11" s="26">
        <f t="shared" si="0"/>
        <v>0</v>
      </c>
      <c r="AB11" s="26">
        <f t="shared" si="0"/>
        <v>23.113772455089819</v>
      </c>
      <c r="AC11" s="26">
        <f t="shared" si="0"/>
        <v>1.1576846307385229</v>
      </c>
      <c r="AD11" s="26">
        <f t="shared" si="0"/>
        <v>3.9920159680638723E-2</v>
      </c>
      <c r="AE11" s="26">
        <f t="shared" si="0"/>
        <v>0</v>
      </c>
      <c r="AF11" s="26">
        <f t="shared" si="0"/>
        <v>100</v>
      </c>
    </row>
    <row r="12" spans="2:32" x14ac:dyDescent="0.3">
      <c r="B12" s="40" t="s">
        <v>16</v>
      </c>
      <c r="C12" s="40">
        <v>566.78399999999999</v>
      </c>
      <c r="D12" s="40">
        <v>731.66399999999999</v>
      </c>
      <c r="E12" s="40">
        <v>1093.454</v>
      </c>
      <c r="F12" s="40">
        <v>1166.7570000000001</v>
      </c>
      <c r="G12" s="40">
        <v>75.906000000000006</v>
      </c>
      <c r="H12" s="40">
        <v>618.447</v>
      </c>
      <c r="I12" s="40">
        <v>333.49700000000001</v>
      </c>
      <c r="J12" s="40">
        <v>83.298000000000002</v>
      </c>
      <c r="K12" s="40">
        <v>199.40899999999999</v>
      </c>
      <c r="L12" s="40">
        <v>423.58499999999998</v>
      </c>
      <c r="M12" s="40">
        <v>166.96600000000001</v>
      </c>
      <c r="N12" s="40">
        <v>176.33600000000024</v>
      </c>
      <c r="O12" s="40">
        <v>5636.1030000000001</v>
      </c>
      <c r="P12" s="40">
        <v>71.803024309516843</v>
      </c>
      <c r="S12" s="40" t="s">
        <v>16</v>
      </c>
      <c r="T12" s="40">
        <f t="shared" si="1"/>
        <v>10.056310184537082</v>
      </c>
      <c r="U12" s="40">
        <f t="shared" si="0"/>
        <v>12.98173578445958</v>
      </c>
      <c r="V12" s="40">
        <f t="shared" si="0"/>
        <v>19.400887457166768</v>
      </c>
      <c r="W12" s="40">
        <f t="shared" si="0"/>
        <v>20.701484696074576</v>
      </c>
      <c r="X12" s="40">
        <f t="shared" si="0"/>
        <v>1.3467816326280766</v>
      </c>
      <c r="Y12" s="40">
        <f t="shared" si="0"/>
        <v>10.97295418483303</v>
      </c>
      <c r="Z12" s="40">
        <f t="shared" si="0"/>
        <v>5.9171558788049117</v>
      </c>
      <c r="AA12" s="40">
        <f t="shared" si="0"/>
        <v>1.4779360845605554</v>
      </c>
      <c r="AB12" s="40">
        <f t="shared" si="0"/>
        <v>3.5380652198868616</v>
      </c>
      <c r="AC12" s="40">
        <f t="shared" si="0"/>
        <v>7.5155652762201113</v>
      </c>
      <c r="AD12" s="40">
        <f t="shared" si="0"/>
        <v>2.9624369888201123</v>
      </c>
      <c r="AE12" s="40">
        <f t="shared" si="0"/>
        <v>3.128686612008337</v>
      </c>
      <c r="AF12" s="40">
        <f t="shared" si="0"/>
        <v>100</v>
      </c>
    </row>
    <row r="13" spans="2:32" x14ac:dyDescent="0.3">
      <c r="B13" s="26" t="s">
        <v>17</v>
      </c>
      <c r="C13" s="26">
        <v>0</v>
      </c>
      <c r="D13" s="26">
        <v>0</v>
      </c>
      <c r="E13" s="26">
        <v>5.2530000000000001</v>
      </c>
      <c r="F13" s="26">
        <v>168.50899999999999</v>
      </c>
      <c r="G13" s="26">
        <v>0</v>
      </c>
      <c r="H13" s="26">
        <v>0</v>
      </c>
      <c r="I13" s="26">
        <v>0</v>
      </c>
      <c r="J13" s="26">
        <v>0</v>
      </c>
      <c r="K13" s="26">
        <v>1.2130000000000001</v>
      </c>
      <c r="L13" s="26">
        <v>0</v>
      </c>
      <c r="M13" s="26">
        <v>0</v>
      </c>
      <c r="N13" s="26">
        <v>0</v>
      </c>
      <c r="O13" s="26">
        <v>174.97499999999999</v>
      </c>
      <c r="P13" s="26">
        <v>2.2291526926597527</v>
      </c>
      <c r="S13" s="26" t="s">
        <v>17</v>
      </c>
      <c r="T13" s="26">
        <f t="shared" si="1"/>
        <v>0</v>
      </c>
      <c r="U13" s="26">
        <f t="shared" si="0"/>
        <v>0</v>
      </c>
      <c r="V13" s="26">
        <f t="shared" si="0"/>
        <v>3.0021431633090443</v>
      </c>
      <c r="W13" s="26">
        <f t="shared" si="0"/>
        <v>96.304614944992139</v>
      </c>
      <c r="X13" s="26">
        <f t="shared" si="0"/>
        <v>0</v>
      </c>
      <c r="Y13" s="26">
        <f t="shared" si="0"/>
        <v>0</v>
      </c>
      <c r="Z13" s="26">
        <f t="shared" si="0"/>
        <v>0</v>
      </c>
      <c r="AA13" s="26">
        <f t="shared" si="0"/>
        <v>0</v>
      </c>
      <c r="AB13" s="26">
        <f t="shared" si="0"/>
        <v>0.69324189169881423</v>
      </c>
      <c r="AC13" s="26">
        <f t="shared" si="0"/>
        <v>0</v>
      </c>
      <c r="AD13" s="26">
        <f t="shared" si="0"/>
        <v>0</v>
      </c>
      <c r="AE13" s="26">
        <f t="shared" si="0"/>
        <v>0</v>
      </c>
      <c r="AF13" s="26">
        <f t="shared" si="0"/>
        <v>100</v>
      </c>
    </row>
    <row r="14" spans="2:32" x14ac:dyDescent="0.3">
      <c r="B14" s="40" t="s">
        <v>100</v>
      </c>
      <c r="C14" s="40">
        <v>3.26400000000001</v>
      </c>
      <c r="D14" s="40">
        <v>0.11800000000005184</v>
      </c>
      <c r="E14" s="40">
        <v>14.144000000000233</v>
      </c>
      <c r="F14" s="40">
        <v>19.02599999999984</v>
      </c>
      <c r="G14" s="40">
        <v>0.34899999999998954</v>
      </c>
      <c r="H14" s="40">
        <v>4.8940000000000055</v>
      </c>
      <c r="I14" s="40">
        <v>18.365000000000009</v>
      </c>
      <c r="J14" s="40">
        <v>7.6999999999998181E-2</v>
      </c>
      <c r="K14" s="40">
        <v>2.3460000000000036</v>
      </c>
      <c r="L14" s="40">
        <v>0.1260000000000332</v>
      </c>
      <c r="M14" s="40">
        <v>2.9419999999999789</v>
      </c>
      <c r="N14" s="40">
        <v>6.1629999999986467</v>
      </c>
      <c r="O14" s="40">
        <v>71.813999999999396</v>
      </c>
      <c r="P14" s="40">
        <v>0.91489853676621635</v>
      </c>
      <c r="S14" s="40" t="s">
        <v>100</v>
      </c>
      <c r="T14" s="40">
        <f t="shared" si="1"/>
        <v>4.5450747765060262</v>
      </c>
      <c r="U14" s="40">
        <f t="shared" si="0"/>
        <v>0.16431336508209099</v>
      </c>
      <c r="V14" s="40">
        <f t="shared" si="0"/>
        <v>19.695324031526376</v>
      </c>
      <c r="W14" s="40">
        <f t="shared" si="0"/>
        <v>26.493441390258166</v>
      </c>
      <c r="X14" s="40">
        <f t="shared" si="0"/>
        <v>0.48597766452222757</v>
      </c>
      <c r="Y14" s="40">
        <f t="shared" si="0"/>
        <v>6.8148271924695001</v>
      </c>
      <c r="Z14" s="40">
        <f t="shared" si="0"/>
        <v>25.573008048570145</v>
      </c>
      <c r="AA14" s="40">
        <f t="shared" si="0"/>
        <v>0.10722143314673856</v>
      </c>
      <c r="AB14" s="40">
        <f t="shared" si="0"/>
        <v>3.2667724956137012</v>
      </c>
      <c r="AC14" s="40">
        <f t="shared" si="0"/>
        <v>0.175453254240168</v>
      </c>
      <c r="AD14" s="40">
        <f t="shared" si="0"/>
        <v>4.0966942378923381</v>
      </c>
      <c r="AE14" s="40">
        <f t="shared" si="0"/>
        <v>8.5818921101716921</v>
      </c>
      <c r="AF14" s="40">
        <f t="shared" si="0"/>
        <v>100</v>
      </c>
    </row>
    <row r="15" spans="2:32" x14ac:dyDescent="0.3">
      <c r="B15" s="40" t="s">
        <v>19</v>
      </c>
      <c r="C15" s="40">
        <v>570.048</v>
      </c>
      <c r="D15" s="40">
        <v>731.78200000000004</v>
      </c>
      <c r="E15" s="40">
        <v>1112.8510000000001</v>
      </c>
      <c r="F15" s="40">
        <v>1354.2919999999999</v>
      </c>
      <c r="G15" s="40">
        <v>76.254999999999995</v>
      </c>
      <c r="H15" s="40">
        <v>623.34100000000001</v>
      </c>
      <c r="I15" s="40">
        <v>351.86200000000002</v>
      </c>
      <c r="J15" s="40">
        <v>83.375</v>
      </c>
      <c r="K15" s="40">
        <v>202.96799999999999</v>
      </c>
      <c r="L15" s="40">
        <v>423.71100000000001</v>
      </c>
      <c r="M15" s="40">
        <v>169.90799999999999</v>
      </c>
      <c r="N15" s="40">
        <v>182.49899999999889</v>
      </c>
      <c r="O15" s="40">
        <v>5882.8919999999998</v>
      </c>
      <c r="P15" s="40">
        <v>74.947075538942812</v>
      </c>
      <c r="S15" s="40" t="s">
        <v>19</v>
      </c>
      <c r="T15" s="40">
        <f t="shared" si="1"/>
        <v>9.6899280149967062</v>
      </c>
      <c r="U15" s="40">
        <f t="shared" si="0"/>
        <v>12.439154075920483</v>
      </c>
      <c r="V15" s="40">
        <f t="shared" si="0"/>
        <v>18.916733470544759</v>
      </c>
      <c r="W15" s="40">
        <f t="shared" si="0"/>
        <v>23.020854368905631</v>
      </c>
      <c r="X15" s="40">
        <f t="shared" si="0"/>
        <v>1.2962162147460807</v>
      </c>
      <c r="Y15" s="40">
        <f t="shared" si="0"/>
        <v>10.595825998505497</v>
      </c>
      <c r="Z15" s="40">
        <f t="shared" si="0"/>
        <v>5.9811058914561075</v>
      </c>
      <c r="AA15" s="40">
        <f t="shared" si="0"/>
        <v>1.4172451236568679</v>
      </c>
      <c r="AB15" s="40">
        <f t="shared" si="0"/>
        <v>3.4501398291860532</v>
      </c>
      <c r="AC15" s="40">
        <f t="shared" si="0"/>
        <v>7.2024269695925067</v>
      </c>
      <c r="AD15" s="40">
        <f t="shared" si="0"/>
        <v>2.8881713279795038</v>
      </c>
      <c r="AE15" s="40">
        <f t="shared" si="0"/>
        <v>3.1021987145097834</v>
      </c>
      <c r="AF15" s="40">
        <f t="shared" si="0"/>
        <v>100</v>
      </c>
    </row>
    <row r="16" spans="2:32" x14ac:dyDescent="0.3">
      <c r="B16" s="40" t="s">
        <v>101</v>
      </c>
      <c r="C16" s="40">
        <v>1.2490000000000236</v>
      </c>
      <c r="D16" s="40">
        <v>0</v>
      </c>
      <c r="E16" s="40">
        <v>0.10199999999986176</v>
      </c>
      <c r="F16" s="40">
        <v>0</v>
      </c>
      <c r="G16" s="40">
        <v>0</v>
      </c>
      <c r="H16" s="40">
        <v>4.8389999999999418</v>
      </c>
      <c r="I16" s="40">
        <v>1.9999999999527063E-3</v>
      </c>
      <c r="J16" s="40">
        <v>0</v>
      </c>
      <c r="K16" s="40">
        <v>4.4000000000011141E-2</v>
      </c>
      <c r="L16" s="40">
        <v>1.5999999999962711E-2</v>
      </c>
      <c r="M16" s="40">
        <v>2.0000000000095497E-3</v>
      </c>
      <c r="N16" s="40">
        <v>0.55200000000240834</v>
      </c>
      <c r="O16" s="40">
        <v>6.8060000000004948</v>
      </c>
      <c r="P16" s="40">
        <v>8.6707319481320155E-2</v>
      </c>
      <c r="S16" s="40" t="s">
        <v>101</v>
      </c>
      <c r="T16" s="40">
        <f t="shared" si="1"/>
        <v>18.351454598882352</v>
      </c>
      <c r="U16" s="40">
        <f t="shared" si="0"/>
        <v>0</v>
      </c>
      <c r="V16" s="40">
        <f t="shared" si="0"/>
        <v>1.4986776373766433</v>
      </c>
      <c r="W16" s="40">
        <f t="shared" si="0"/>
        <v>0</v>
      </c>
      <c r="X16" s="40">
        <f t="shared" si="0"/>
        <v>0</v>
      </c>
      <c r="Y16" s="40">
        <f t="shared" si="0"/>
        <v>71.099030267405084</v>
      </c>
      <c r="Z16" s="40">
        <f t="shared" si="0"/>
        <v>2.9385836026337948E-2</v>
      </c>
      <c r="AA16" s="40">
        <f t="shared" si="0"/>
        <v>0</v>
      </c>
      <c r="AB16" s="40">
        <f t="shared" si="0"/>
        <v>0.646488392594886</v>
      </c>
      <c r="AC16" s="40">
        <f t="shared" si="0"/>
        <v>0.23508668821571477</v>
      </c>
      <c r="AD16" s="40">
        <f t="shared" si="0"/>
        <v>2.9385836027173148E-2</v>
      </c>
      <c r="AE16" s="40">
        <f t="shared" si="0"/>
        <v>8.1104907434964471</v>
      </c>
      <c r="AF16" s="40">
        <f t="shared" si="0"/>
        <v>100</v>
      </c>
    </row>
    <row r="17" spans="2:32" x14ac:dyDescent="0.3">
      <c r="B17" s="40" t="s">
        <v>105</v>
      </c>
      <c r="C17" s="40">
        <v>571.29700000000003</v>
      </c>
      <c r="D17" s="40">
        <v>731.78200000000004</v>
      </c>
      <c r="E17" s="40">
        <v>1112.953</v>
      </c>
      <c r="F17" s="40">
        <v>1354.2919999999999</v>
      </c>
      <c r="G17" s="40">
        <v>76.254999999999995</v>
      </c>
      <c r="H17" s="40">
        <v>628.17999999999995</v>
      </c>
      <c r="I17" s="40">
        <v>351.86399999999998</v>
      </c>
      <c r="J17" s="40">
        <v>83.375</v>
      </c>
      <c r="K17" s="40">
        <v>203.012</v>
      </c>
      <c r="L17" s="40">
        <v>423.72699999999998</v>
      </c>
      <c r="M17" s="40">
        <v>169.91</v>
      </c>
      <c r="N17" s="40">
        <v>183.0510000000013</v>
      </c>
      <c r="O17" s="40">
        <v>5889.6980000000003</v>
      </c>
      <c r="P17" s="40">
        <v>75.033782858424132</v>
      </c>
      <c r="S17" s="40" t="s">
        <v>105</v>
      </c>
      <c r="T17" s="40">
        <f t="shared" si="1"/>
        <v>9.6999370765699702</v>
      </c>
      <c r="U17" s="40">
        <f t="shared" si="0"/>
        <v>12.4247796746115</v>
      </c>
      <c r="V17" s="40">
        <f t="shared" si="0"/>
        <v>18.896605564495836</v>
      </c>
      <c r="W17" s="40">
        <f t="shared" si="0"/>
        <v>22.994251997301046</v>
      </c>
      <c r="X17" s="40">
        <f t="shared" si="0"/>
        <v>1.2947183370013198</v>
      </c>
      <c r="Y17" s="40">
        <f t="shared" si="0"/>
        <v>10.665742114451367</v>
      </c>
      <c r="Z17" s="40">
        <f t="shared" si="0"/>
        <v>5.9742282201905761</v>
      </c>
      <c r="AA17" s="40">
        <f t="shared" si="0"/>
        <v>1.4156073876793003</v>
      </c>
      <c r="AB17" s="40">
        <f t="shared" si="0"/>
        <v>3.4468999938536742</v>
      </c>
      <c r="AC17" s="40">
        <f t="shared" si="0"/>
        <v>7.1943756708748046</v>
      </c>
      <c r="AD17" s="40">
        <f t="shared" si="0"/>
        <v>2.8848677809965806</v>
      </c>
      <c r="AE17" s="40">
        <f t="shared" si="0"/>
        <v>3.107986181974038</v>
      </c>
      <c r="AF17" s="40">
        <f t="shared" si="0"/>
        <v>100</v>
      </c>
    </row>
    <row r="18" spans="2:32" x14ac:dyDescent="0.3">
      <c r="B18" s="26" t="s">
        <v>20</v>
      </c>
      <c r="C18" s="26">
        <v>30.937999999999999</v>
      </c>
      <c r="D18" s="26">
        <v>0</v>
      </c>
      <c r="E18" s="26">
        <v>0.249</v>
      </c>
      <c r="F18" s="26">
        <v>1.2999999999999999E-2</v>
      </c>
      <c r="G18" s="26">
        <v>8.56</v>
      </c>
      <c r="H18" s="26">
        <v>259.25099999999998</v>
      </c>
      <c r="I18" s="26">
        <v>34.209000000000003</v>
      </c>
      <c r="J18" s="26">
        <v>4.0000000000000001E-3</v>
      </c>
      <c r="K18" s="26">
        <v>28.434999999999999</v>
      </c>
      <c r="L18" s="26">
        <v>14.738</v>
      </c>
      <c r="M18" s="26">
        <v>11.340999999999999</v>
      </c>
      <c r="N18" s="26">
        <v>17.387999999999977</v>
      </c>
      <c r="O18" s="26">
        <v>405.12599999999998</v>
      </c>
      <c r="P18" s="26">
        <v>5.1612385413143302</v>
      </c>
      <c r="S18" s="26" t="s">
        <v>20</v>
      </c>
      <c r="T18" s="26">
        <f t="shared" si="1"/>
        <v>7.6366365032113475</v>
      </c>
      <c r="U18" s="26">
        <f t="shared" si="0"/>
        <v>0</v>
      </c>
      <c r="V18" s="26">
        <f t="shared" si="0"/>
        <v>6.1462359858414417E-2</v>
      </c>
      <c r="W18" s="26">
        <f t="shared" si="0"/>
        <v>3.2088782255397085E-3</v>
      </c>
      <c r="X18" s="26">
        <f t="shared" si="0"/>
        <v>2.1129228931246082</v>
      </c>
      <c r="Y18" s="26">
        <f t="shared" si="0"/>
        <v>63.992683757645764</v>
      </c>
      <c r="Z18" s="26">
        <f t="shared" si="0"/>
        <v>8.4440396321144551</v>
      </c>
      <c r="AA18" s="26">
        <f t="shared" si="0"/>
        <v>9.8734714631991036E-4</v>
      </c>
      <c r="AB18" s="26">
        <f t="shared" si="0"/>
        <v>7.0188040264016625</v>
      </c>
      <c r="AC18" s="26">
        <f t="shared" si="0"/>
        <v>3.6378805606157099</v>
      </c>
      <c r="AD18" s="26">
        <f t="shared" si="0"/>
        <v>2.7993759966035259</v>
      </c>
      <c r="AE18" s="26">
        <f t="shared" si="0"/>
        <v>4.2919980450526447</v>
      </c>
      <c r="AF18" s="26">
        <f t="shared" si="0"/>
        <v>100</v>
      </c>
    </row>
    <row r="19" spans="2:32" x14ac:dyDescent="0.3">
      <c r="B19" s="26" t="s">
        <v>21</v>
      </c>
      <c r="C19" s="26">
        <v>67.97</v>
      </c>
      <c r="D19" s="26">
        <v>248.37700000000001</v>
      </c>
      <c r="E19" s="26">
        <v>0.49199999999999999</v>
      </c>
      <c r="F19" s="26">
        <v>0</v>
      </c>
      <c r="G19" s="26">
        <v>0.55100000000000005</v>
      </c>
      <c r="H19" s="26">
        <v>45.366</v>
      </c>
      <c r="I19" s="26">
        <v>10.196</v>
      </c>
      <c r="J19" s="26">
        <v>0</v>
      </c>
      <c r="K19" s="26">
        <v>5.9210000000000003</v>
      </c>
      <c r="L19" s="26">
        <v>0.214</v>
      </c>
      <c r="M19" s="26">
        <v>0.86899999999999999</v>
      </c>
      <c r="N19" s="26">
        <v>4.1889999999999645</v>
      </c>
      <c r="O19" s="26">
        <v>384.14499999999998</v>
      </c>
      <c r="P19" s="26">
        <v>4.8939440555609695</v>
      </c>
      <c r="S19" s="26" t="s">
        <v>21</v>
      </c>
      <c r="T19" s="26">
        <f t="shared" si="1"/>
        <v>17.693839565788959</v>
      </c>
      <c r="U19" s="26">
        <f t="shared" si="0"/>
        <v>64.657095627952984</v>
      </c>
      <c r="V19" s="26">
        <f t="shared" si="0"/>
        <v>0.12807663772794128</v>
      </c>
      <c r="W19" s="26">
        <f t="shared" si="0"/>
        <v>0</v>
      </c>
      <c r="X19" s="26">
        <f t="shared" si="0"/>
        <v>0.14343542152051963</v>
      </c>
      <c r="Y19" s="26">
        <f t="shared" si="0"/>
        <v>11.809603144645903</v>
      </c>
      <c r="Z19" s="26">
        <f t="shared" si="0"/>
        <v>2.6542060940530265</v>
      </c>
      <c r="AA19" s="26">
        <f t="shared" si="0"/>
        <v>0</v>
      </c>
      <c r="AB19" s="26">
        <f t="shared" si="0"/>
        <v>1.5413450650145128</v>
      </c>
      <c r="AC19" s="26">
        <f t="shared" si="0"/>
        <v>5.570813104426714E-2</v>
      </c>
      <c r="AD19" s="26">
        <f t="shared" si="0"/>
        <v>0.22621666297882309</v>
      </c>
      <c r="AE19" s="26">
        <f t="shared" si="0"/>
        <v>1.0904736492730518</v>
      </c>
      <c r="AF19" s="26">
        <f t="shared" si="0"/>
        <v>100</v>
      </c>
    </row>
    <row r="20" spans="2:32" x14ac:dyDescent="0.3">
      <c r="B20" s="26" t="s">
        <v>22</v>
      </c>
      <c r="C20" s="26">
        <v>5.9340000000000002</v>
      </c>
      <c r="D20" s="26">
        <v>0</v>
      </c>
      <c r="E20" s="26">
        <v>1.9E-2</v>
      </c>
      <c r="F20" s="26">
        <v>0</v>
      </c>
      <c r="G20" s="26">
        <v>0</v>
      </c>
      <c r="H20" s="26">
        <v>5.6420000000000003</v>
      </c>
      <c r="I20" s="26">
        <v>3.7999999999999999E-2</v>
      </c>
      <c r="J20" s="26">
        <v>0</v>
      </c>
      <c r="K20" s="26">
        <v>2.6930000000000001</v>
      </c>
      <c r="L20" s="26">
        <v>87.522999999999996</v>
      </c>
      <c r="M20" s="26">
        <v>0</v>
      </c>
      <c r="N20" s="26">
        <v>1.2360000000000042</v>
      </c>
      <c r="O20" s="26">
        <v>103.08499999999999</v>
      </c>
      <c r="P20" s="26">
        <v>1.313285928405947</v>
      </c>
      <c r="S20" s="26" t="s">
        <v>22</v>
      </c>
      <c r="T20" s="26">
        <f t="shared" si="1"/>
        <v>5.7564146093030031</v>
      </c>
      <c r="U20" s="26">
        <f t="shared" si="0"/>
        <v>0</v>
      </c>
      <c r="V20" s="26">
        <f t="shared" si="0"/>
        <v>1.843139157006354E-2</v>
      </c>
      <c r="W20" s="26">
        <f t="shared" si="0"/>
        <v>0</v>
      </c>
      <c r="X20" s="26">
        <f t="shared" si="0"/>
        <v>0</v>
      </c>
      <c r="Y20" s="26">
        <f t="shared" si="0"/>
        <v>5.4731532230683424</v>
      </c>
      <c r="Z20" s="26">
        <f t="shared" si="0"/>
        <v>3.686278314012708E-2</v>
      </c>
      <c r="AA20" s="26">
        <f t="shared" si="0"/>
        <v>0</v>
      </c>
      <c r="AB20" s="26">
        <f t="shared" si="0"/>
        <v>2.6124072367463747</v>
      </c>
      <c r="AC20" s="26">
        <f t="shared" si="0"/>
        <v>84.90372023087744</v>
      </c>
      <c r="AD20" s="26">
        <f t="shared" si="0"/>
        <v>0</v>
      </c>
      <c r="AE20" s="26">
        <f t="shared" si="0"/>
        <v>1.1990105252946639</v>
      </c>
      <c r="AF20" s="26">
        <f t="shared" si="0"/>
        <v>100</v>
      </c>
    </row>
    <row r="21" spans="2:32" x14ac:dyDescent="0.3">
      <c r="B21" s="40" t="s">
        <v>97</v>
      </c>
      <c r="C21" s="40">
        <v>10.614999999999998</v>
      </c>
      <c r="D21" s="40">
        <v>31.226999999999975</v>
      </c>
      <c r="E21" s="40">
        <v>3.2429999999999999</v>
      </c>
      <c r="F21" s="40">
        <v>2.4140000000000001</v>
      </c>
      <c r="G21" s="40">
        <v>0.56799999999999962</v>
      </c>
      <c r="H21" s="40">
        <v>41.321000000000026</v>
      </c>
      <c r="I21" s="40">
        <v>8.0960000000000036</v>
      </c>
      <c r="J21" s="40">
        <v>0</v>
      </c>
      <c r="K21" s="40">
        <v>3.8910000000000018</v>
      </c>
      <c r="L21" s="40">
        <v>7.0170000000000101</v>
      </c>
      <c r="M21" s="40">
        <v>0.47700000000000031</v>
      </c>
      <c r="N21" s="40">
        <v>9.9540000000001072</v>
      </c>
      <c r="O21" s="40">
        <v>118.82299999999998</v>
      </c>
      <c r="P21" s="40">
        <v>1.5137854573505347</v>
      </c>
      <c r="S21" s="40" t="s">
        <v>97</v>
      </c>
      <c r="T21" s="40">
        <f t="shared" si="1"/>
        <v>8.9334556441093067</v>
      </c>
      <c r="U21" s="40">
        <f t="shared" si="0"/>
        <v>26.280265605143772</v>
      </c>
      <c r="V21" s="40">
        <f t="shared" si="0"/>
        <v>2.7292695858545906</v>
      </c>
      <c r="W21" s="40">
        <f t="shared" si="0"/>
        <v>2.0315932100687584</v>
      </c>
      <c r="X21" s="40">
        <f t="shared" si="0"/>
        <v>0.47802193178088398</v>
      </c>
      <c r="Y21" s="40">
        <f t="shared" si="0"/>
        <v>34.775253949151285</v>
      </c>
      <c r="Z21" s="40">
        <f t="shared" si="0"/>
        <v>6.813495703693734</v>
      </c>
      <c r="AA21" s="40">
        <f t="shared" si="0"/>
        <v>0</v>
      </c>
      <c r="AB21" s="40">
        <f t="shared" si="0"/>
        <v>3.2746185502806715</v>
      </c>
      <c r="AC21" s="40">
        <f t="shared" si="0"/>
        <v>5.9054223508916719</v>
      </c>
      <c r="AD21" s="40">
        <f t="shared" si="0"/>
        <v>0.40143743214697519</v>
      </c>
      <c r="AE21" s="40">
        <f t="shared" si="0"/>
        <v>8.3771660368784744</v>
      </c>
      <c r="AF21" s="40">
        <f t="shared" si="0"/>
        <v>100</v>
      </c>
    </row>
    <row r="22" spans="2:32" x14ac:dyDescent="0.3">
      <c r="B22" s="40" t="s">
        <v>25</v>
      </c>
      <c r="C22" s="40">
        <v>115.45699999999999</v>
      </c>
      <c r="D22" s="40">
        <v>279.60399999999998</v>
      </c>
      <c r="E22" s="40">
        <v>4.0030000000000001</v>
      </c>
      <c r="F22" s="40">
        <v>2.427</v>
      </c>
      <c r="G22" s="40">
        <v>9.6790000000000003</v>
      </c>
      <c r="H22" s="40">
        <v>351.58</v>
      </c>
      <c r="I22" s="40">
        <v>52.539000000000001</v>
      </c>
      <c r="J22" s="40">
        <v>4.0000000000000001E-3</v>
      </c>
      <c r="K22" s="40">
        <v>40.94</v>
      </c>
      <c r="L22" s="40">
        <v>109.492</v>
      </c>
      <c r="M22" s="40">
        <v>12.686999999999999</v>
      </c>
      <c r="N22" s="40">
        <v>32.767000000000053</v>
      </c>
      <c r="O22" s="40">
        <v>1011.179</v>
      </c>
      <c r="P22" s="40">
        <v>12.882253982631781</v>
      </c>
      <c r="S22" s="40" t="s">
        <v>25</v>
      </c>
      <c r="T22" s="40">
        <f t="shared" si="1"/>
        <v>11.418057534818265</v>
      </c>
      <c r="U22" s="40">
        <f t="shared" si="0"/>
        <v>27.651286270778964</v>
      </c>
      <c r="V22" s="40">
        <f t="shared" si="0"/>
        <v>0.39587451875483964</v>
      </c>
      <c r="W22" s="40">
        <f t="shared" si="0"/>
        <v>0.24001685161578712</v>
      </c>
      <c r="X22" s="40">
        <f t="shared" si="0"/>
        <v>0.95719946715665583</v>
      </c>
      <c r="Y22" s="40">
        <f t="shared" si="0"/>
        <v>34.769313840576203</v>
      </c>
      <c r="Z22" s="40">
        <f t="shared" si="0"/>
        <v>5.1958159732352041</v>
      </c>
      <c r="AA22" s="40">
        <f t="shared" si="0"/>
        <v>3.955778353783059E-4</v>
      </c>
      <c r="AB22" s="40">
        <f t="shared" si="0"/>
        <v>4.0487391450969605</v>
      </c>
      <c r="AC22" s="40">
        <f t="shared" si="0"/>
        <v>10.82815208781037</v>
      </c>
      <c r="AD22" s="40">
        <f t="shared" si="0"/>
        <v>1.2546739993611418</v>
      </c>
      <c r="AE22" s="40">
        <f t="shared" si="0"/>
        <v>3.2404747329602426</v>
      </c>
      <c r="AF22" s="40">
        <f t="shared" si="0"/>
        <v>100</v>
      </c>
    </row>
    <row r="23" spans="2:32" x14ac:dyDescent="0.3">
      <c r="B23" s="26" t="s">
        <v>26</v>
      </c>
      <c r="C23" s="26">
        <v>34.694000000000003</v>
      </c>
      <c r="D23" s="26">
        <v>0</v>
      </c>
      <c r="E23" s="26">
        <v>2.2280000000000002</v>
      </c>
      <c r="F23" s="26">
        <v>8.9999999999999993E-3</v>
      </c>
      <c r="G23" s="26">
        <v>7.9000000000000001E-2</v>
      </c>
      <c r="H23" s="26">
        <v>38.762999999999998</v>
      </c>
      <c r="I23" s="26">
        <v>1.2230000000000001</v>
      </c>
      <c r="J23" s="26">
        <v>5.0000000000000001E-3</v>
      </c>
      <c r="K23" s="26">
        <v>5.1929999999999996</v>
      </c>
      <c r="L23" s="26">
        <v>7.99</v>
      </c>
      <c r="M23" s="26">
        <v>1.4970000000000001</v>
      </c>
      <c r="N23" s="26">
        <v>7.2400000000000233</v>
      </c>
      <c r="O23" s="26">
        <v>98.921000000000006</v>
      </c>
      <c r="P23" s="26">
        <v>1.2602372539539672</v>
      </c>
      <c r="S23" s="26" t="s">
        <v>26</v>
      </c>
      <c r="T23" s="26">
        <f t="shared" si="1"/>
        <v>35.072431536276419</v>
      </c>
      <c r="U23" s="26">
        <f t="shared" si="0"/>
        <v>0</v>
      </c>
      <c r="V23" s="26">
        <f t="shared" si="0"/>
        <v>2.252302342273127</v>
      </c>
      <c r="W23" s="26">
        <f t="shared" si="0"/>
        <v>9.0981692461661306E-3</v>
      </c>
      <c r="X23" s="26">
        <f t="shared" si="0"/>
        <v>7.9861707827458273E-2</v>
      </c>
      <c r="Y23" s="26">
        <f t="shared" si="0"/>
        <v>39.185814943237531</v>
      </c>
      <c r="Z23" s="26">
        <f t="shared" si="0"/>
        <v>1.2363401097845754</v>
      </c>
      <c r="AA23" s="26">
        <f t="shared" si="0"/>
        <v>5.0545384700922957E-3</v>
      </c>
      <c r="AB23" s="26">
        <f t="shared" si="0"/>
        <v>5.2496436550378576</v>
      </c>
      <c r="AC23" s="26">
        <f t="shared" si="0"/>
        <v>8.0771524752074892</v>
      </c>
      <c r="AD23" s="26">
        <f t="shared" si="0"/>
        <v>1.5133288179456335</v>
      </c>
      <c r="AE23" s="26">
        <f t="shared" si="0"/>
        <v>7.3189717046936682</v>
      </c>
      <c r="AF23" s="26">
        <f t="shared" si="0"/>
        <v>100</v>
      </c>
    </row>
    <row r="24" spans="2:32" x14ac:dyDescent="0.3">
      <c r="B24" s="40" t="s">
        <v>98</v>
      </c>
      <c r="C24" s="40">
        <v>32.218999999999994</v>
      </c>
      <c r="D24" s="40">
        <v>10.089</v>
      </c>
      <c r="E24" s="40">
        <v>11.125</v>
      </c>
      <c r="F24" s="40">
        <v>1.3</v>
      </c>
      <c r="G24" s="40">
        <v>0.16899999999999998</v>
      </c>
      <c r="H24" s="40">
        <v>113.68199999999999</v>
      </c>
      <c r="I24" s="40">
        <v>6.62</v>
      </c>
      <c r="J24" s="40">
        <v>0</v>
      </c>
      <c r="K24" s="40">
        <v>1.2280000000000006</v>
      </c>
      <c r="L24" s="40">
        <v>13.032999999999999</v>
      </c>
      <c r="M24" s="40">
        <v>0.24</v>
      </c>
      <c r="N24" s="40">
        <v>26.57999999999997</v>
      </c>
      <c r="O24" s="40">
        <v>216.28500000000003</v>
      </c>
      <c r="P24" s="40">
        <v>2.7554352915097278</v>
      </c>
      <c r="S24" s="40" t="s">
        <v>98</v>
      </c>
      <c r="T24" s="40">
        <f t="shared" si="1"/>
        <v>14.896548535497139</v>
      </c>
      <c r="U24" s="40">
        <f t="shared" ref="U24:U29" si="2">D24/$O24*100</f>
        <v>4.6646785491365552</v>
      </c>
      <c r="V24" s="40">
        <f t="shared" ref="V24:V29" si="3">E24/$O24*100</f>
        <v>5.1436761680190486</v>
      </c>
      <c r="W24" s="40">
        <f t="shared" ref="W24:W29" si="4">F24/$O24*100</f>
        <v>0.60105878817301239</v>
      </c>
      <c r="X24" s="40">
        <f t="shared" ref="X24:X29" si="5">G24/$O24*100</f>
        <v>7.8137642462491608E-2</v>
      </c>
      <c r="Y24" s="40">
        <f t="shared" ref="Y24:Y29" si="6">H24/$O24*100</f>
        <v>52.561203966987989</v>
      </c>
      <c r="Z24" s="40">
        <f t="shared" ref="Z24:Z29" si="7">I24/$O24*100</f>
        <v>3.0607762905425706</v>
      </c>
      <c r="AA24" s="40">
        <f t="shared" ref="AA24:AA29" si="8">J24/$O24*100</f>
        <v>0</v>
      </c>
      <c r="AB24" s="40">
        <f t="shared" ref="AB24:AB29" si="9">K24/$O24*100</f>
        <v>0.56776937836650743</v>
      </c>
      <c r="AC24" s="40">
        <f t="shared" ref="AC24:AC29" si="10">L24/$O24*100</f>
        <v>6.0258455278914385</v>
      </c>
      <c r="AD24" s="40">
        <f t="shared" ref="AD24:AD29" si="11">M24/$O24*100</f>
        <v>0.11096469935501768</v>
      </c>
      <c r="AE24" s="40">
        <f t="shared" ref="AE24:AE29" si="12">N24/$O24*100</f>
        <v>12.289340453568192</v>
      </c>
      <c r="AF24" s="40">
        <f t="shared" ref="AF24:AF29" si="13">O24/$O24*100</f>
        <v>100</v>
      </c>
    </row>
    <row r="25" spans="2:32" x14ac:dyDescent="0.3">
      <c r="B25" s="40" t="s">
        <v>28</v>
      </c>
      <c r="C25" s="40">
        <v>66.912999999999997</v>
      </c>
      <c r="D25" s="40">
        <v>10.089</v>
      </c>
      <c r="E25" s="40">
        <v>13.353</v>
      </c>
      <c r="F25" s="40">
        <v>1.3089999999999999</v>
      </c>
      <c r="G25" s="40">
        <v>0.248</v>
      </c>
      <c r="H25" s="40">
        <v>152.44499999999999</v>
      </c>
      <c r="I25" s="40">
        <v>7.843</v>
      </c>
      <c r="J25" s="40">
        <v>5.0000000000000001E-3</v>
      </c>
      <c r="K25" s="40">
        <v>6.4210000000000003</v>
      </c>
      <c r="L25" s="40">
        <v>21.023</v>
      </c>
      <c r="M25" s="40">
        <v>1.7370000000000001</v>
      </c>
      <c r="N25" s="40">
        <v>33.819999999999993</v>
      </c>
      <c r="O25" s="40">
        <v>315.20600000000002</v>
      </c>
      <c r="P25" s="40">
        <v>4.015672545463695</v>
      </c>
      <c r="S25" s="40" t="s">
        <v>28</v>
      </c>
      <c r="T25" s="40">
        <f t="shared" si="1"/>
        <v>21.228339562064171</v>
      </c>
      <c r="U25" s="40">
        <f t="shared" si="2"/>
        <v>3.2007639448487653</v>
      </c>
      <c r="V25" s="40">
        <f t="shared" si="3"/>
        <v>4.2362772282253509</v>
      </c>
      <c r="W25" s="40">
        <f t="shared" si="4"/>
        <v>0.41528397302081804</v>
      </c>
      <c r="X25" s="40">
        <f t="shared" si="5"/>
        <v>7.8678705354593495E-2</v>
      </c>
      <c r="Y25" s="40">
        <f t="shared" si="6"/>
        <v>48.363609829762119</v>
      </c>
      <c r="Z25" s="40">
        <f t="shared" si="7"/>
        <v>2.4882140568390194</v>
      </c>
      <c r="AA25" s="40">
        <f t="shared" si="8"/>
        <v>1.5862642208587401E-3</v>
      </c>
      <c r="AB25" s="40">
        <f t="shared" si="9"/>
        <v>2.0370805124267939</v>
      </c>
      <c r="AC25" s="40">
        <f t="shared" si="10"/>
        <v>6.6696065430226579</v>
      </c>
      <c r="AD25" s="40">
        <f t="shared" si="11"/>
        <v>0.55106819032632626</v>
      </c>
      <c r="AE25" s="40">
        <f t="shared" si="12"/>
        <v>10.729491189888513</v>
      </c>
      <c r="AF25" s="40">
        <f t="shared" si="13"/>
        <v>100</v>
      </c>
    </row>
    <row r="26" spans="2:32" x14ac:dyDescent="0.3">
      <c r="B26" s="26" t="s">
        <v>29</v>
      </c>
      <c r="C26" s="26">
        <v>2.5999999999999999E-2</v>
      </c>
      <c r="D26" s="26">
        <v>258.59899999999999</v>
      </c>
      <c r="E26" s="26">
        <v>1.2E-2</v>
      </c>
      <c r="F26" s="26">
        <v>0</v>
      </c>
      <c r="G26" s="26">
        <v>0</v>
      </c>
      <c r="H26" s="26">
        <v>1.375</v>
      </c>
      <c r="I26" s="26">
        <v>0.54800000000000004</v>
      </c>
      <c r="J26" s="26">
        <v>2.8000000000000001E-2</v>
      </c>
      <c r="K26" s="26">
        <v>3.0000000000000001E-3</v>
      </c>
      <c r="L26" s="26">
        <v>0.28399999999999997</v>
      </c>
      <c r="M26" s="26">
        <v>0</v>
      </c>
      <c r="N26" s="26">
        <v>9.8999999999989541E-2</v>
      </c>
      <c r="O26" s="26">
        <v>260.97399999999999</v>
      </c>
      <c r="P26" s="26">
        <v>3.3247657940516429</v>
      </c>
      <c r="S26" s="26" t="s">
        <v>29</v>
      </c>
      <c r="T26" s="26">
        <f t="shared" si="1"/>
        <v>9.9626782744641224E-3</v>
      </c>
      <c r="U26" s="26">
        <f t="shared" si="2"/>
        <v>99.089947657621067</v>
      </c>
      <c r="V26" s="26">
        <f t="shared" si="3"/>
        <v>4.5981592035988263E-3</v>
      </c>
      <c r="W26" s="26">
        <f t="shared" si="4"/>
        <v>0</v>
      </c>
      <c r="X26" s="26">
        <f t="shared" si="5"/>
        <v>0</v>
      </c>
      <c r="Y26" s="26">
        <f t="shared" si="6"/>
        <v>0.52687240874569885</v>
      </c>
      <c r="Z26" s="26">
        <f t="shared" si="7"/>
        <v>0.20998260363101307</v>
      </c>
      <c r="AA26" s="26">
        <f t="shared" si="8"/>
        <v>1.0729038141730594E-2</v>
      </c>
      <c r="AB26" s="26">
        <f t="shared" si="9"/>
        <v>1.1495398008997066E-3</v>
      </c>
      <c r="AC26" s="26">
        <f t="shared" si="10"/>
        <v>0.10882310115183887</v>
      </c>
      <c r="AD26" s="26">
        <f t="shared" si="11"/>
        <v>0</v>
      </c>
      <c r="AE26" s="26">
        <f t="shared" si="12"/>
        <v>3.7934813429686305E-2</v>
      </c>
      <c r="AF26" s="26">
        <f t="shared" si="13"/>
        <v>100</v>
      </c>
    </row>
    <row r="27" spans="2:32" x14ac:dyDescent="0.3">
      <c r="B27" s="26" t="s">
        <v>103</v>
      </c>
      <c r="C27" s="26">
        <v>10.920999999999999</v>
      </c>
      <c r="D27" s="26">
        <v>0.97699999999999998</v>
      </c>
      <c r="E27" s="26">
        <v>24.599</v>
      </c>
      <c r="F27" s="26">
        <v>0.113</v>
      </c>
      <c r="G27" s="26">
        <v>0.80900000000000005</v>
      </c>
      <c r="H27" s="26">
        <v>173.654</v>
      </c>
      <c r="I27" s="26">
        <v>1.9139999999999999</v>
      </c>
      <c r="J27" s="26">
        <v>0</v>
      </c>
      <c r="K27" s="26">
        <v>0.16300000000000001</v>
      </c>
      <c r="L27" s="26">
        <v>11.2</v>
      </c>
      <c r="M27" s="26">
        <v>0.70499999999999996</v>
      </c>
      <c r="N27" s="26">
        <v>13.811000000000035</v>
      </c>
      <c r="O27" s="26">
        <v>238.86600000000001</v>
      </c>
      <c r="P27" s="26">
        <v>3.0431135138440606</v>
      </c>
      <c r="S27" s="26" t="s">
        <v>103</v>
      </c>
      <c r="T27" s="26">
        <f t="shared" si="1"/>
        <v>4.5720194586085912</v>
      </c>
      <c r="U27" s="26">
        <f t="shared" si="2"/>
        <v>0.4090159336196863</v>
      </c>
      <c r="V27" s="26">
        <f t="shared" si="3"/>
        <v>10.298242529284201</v>
      </c>
      <c r="W27" s="26">
        <f t="shared" si="4"/>
        <v>4.7306858238510288E-2</v>
      </c>
      <c r="X27" s="26">
        <f t="shared" si="5"/>
        <v>0.33868361340667991</v>
      </c>
      <c r="Y27" s="26">
        <f t="shared" si="6"/>
        <v>72.699337703984654</v>
      </c>
      <c r="Z27" s="26">
        <f t="shared" si="7"/>
        <v>0.80128607671246621</v>
      </c>
      <c r="AA27" s="26">
        <f t="shared" si="8"/>
        <v>0</v>
      </c>
      <c r="AB27" s="26">
        <f t="shared" si="9"/>
        <v>6.8239096397143165E-2</v>
      </c>
      <c r="AC27" s="26">
        <f t="shared" si="10"/>
        <v>4.6888213475337626</v>
      </c>
      <c r="AD27" s="26">
        <f t="shared" si="11"/>
        <v>0.29514455803672346</v>
      </c>
      <c r="AE27" s="26">
        <f t="shared" si="12"/>
        <v>5.7819028241775872</v>
      </c>
      <c r="AF27" s="26">
        <f t="shared" si="13"/>
        <v>100</v>
      </c>
    </row>
    <row r="28" spans="2:32" x14ac:dyDescent="0.3">
      <c r="B28" s="40" t="s">
        <v>99</v>
      </c>
      <c r="C28" s="40">
        <v>8.47199999999998</v>
      </c>
      <c r="D28" s="40">
        <v>0.40700000000003911</v>
      </c>
      <c r="E28" s="40">
        <v>3.8290000000001783</v>
      </c>
      <c r="F28" s="40">
        <v>0</v>
      </c>
      <c r="G28" s="40">
        <v>0.60500000000000398</v>
      </c>
      <c r="H28" s="40">
        <v>78.51600000000019</v>
      </c>
      <c r="I28" s="40">
        <v>5.4600000000000364</v>
      </c>
      <c r="J28" s="40">
        <v>0</v>
      </c>
      <c r="K28" s="40">
        <v>0.71200000000001751</v>
      </c>
      <c r="L28" s="40">
        <v>31.433999999999912</v>
      </c>
      <c r="M28" s="40">
        <v>0.32099999999999795</v>
      </c>
      <c r="N28" s="40">
        <v>3.7160000000005766</v>
      </c>
      <c r="O28" s="40">
        <v>133.47199999999975</v>
      </c>
      <c r="P28" s="40">
        <v>1.7004113055846801</v>
      </c>
      <c r="S28" s="40" t="s">
        <v>99</v>
      </c>
      <c r="T28" s="40">
        <f t="shared" si="1"/>
        <v>6.3473987053464365</v>
      </c>
      <c r="U28" s="40">
        <f t="shared" si="2"/>
        <v>0.30493286981542184</v>
      </c>
      <c r="V28" s="40">
        <f t="shared" si="3"/>
        <v>2.8687664828579669</v>
      </c>
      <c r="W28" s="40">
        <f t="shared" si="4"/>
        <v>0</v>
      </c>
      <c r="X28" s="40">
        <f t="shared" si="5"/>
        <v>0.45327859026612705</v>
      </c>
      <c r="Y28" s="40">
        <f t="shared" si="6"/>
        <v>58.825821146008408</v>
      </c>
      <c r="Z28" s="40">
        <f t="shared" si="7"/>
        <v>4.0907456245505021</v>
      </c>
      <c r="AA28" s="40">
        <f t="shared" si="8"/>
        <v>0</v>
      </c>
      <c r="AB28" s="40">
        <f t="shared" si="9"/>
        <v>0.53344521697436076</v>
      </c>
      <c r="AC28" s="40">
        <f t="shared" si="10"/>
        <v>23.5510069527691</v>
      </c>
      <c r="AD28" s="40">
        <f t="shared" si="11"/>
        <v>0.24049988012466925</v>
      </c>
      <c r="AE28" s="40">
        <f t="shared" si="12"/>
        <v>2.7841045312878983</v>
      </c>
      <c r="AF28" s="40">
        <f t="shared" si="13"/>
        <v>100</v>
      </c>
    </row>
    <row r="29" spans="2:32" x14ac:dyDescent="0.3">
      <c r="B29" s="40" t="s">
        <v>102</v>
      </c>
      <c r="C29" s="40">
        <v>773.08600000000001</v>
      </c>
      <c r="D29" s="40">
        <v>1281.4580000000001</v>
      </c>
      <c r="E29" s="40">
        <v>1158.749</v>
      </c>
      <c r="F29" s="40">
        <v>1358.1410000000001</v>
      </c>
      <c r="G29" s="40">
        <v>87.596000000000004</v>
      </c>
      <c r="H29" s="40">
        <v>1385.75</v>
      </c>
      <c r="I29" s="40">
        <v>420.16800000000001</v>
      </c>
      <c r="J29" s="40">
        <v>83.412000000000006</v>
      </c>
      <c r="K29" s="40">
        <v>251.251</v>
      </c>
      <c r="L29" s="40">
        <v>597.16</v>
      </c>
      <c r="M29" s="40">
        <v>185.36</v>
      </c>
      <c r="N29" s="40">
        <v>267.26400000000194</v>
      </c>
      <c r="O29" s="40">
        <v>7849.3950000000004</v>
      </c>
      <c r="P29" s="40">
        <v>100</v>
      </c>
      <c r="S29" s="40" t="s">
        <v>102</v>
      </c>
      <c r="T29" s="40">
        <f t="shared" si="1"/>
        <v>9.8489883615234035</v>
      </c>
      <c r="U29" s="40">
        <f t="shared" si="2"/>
        <v>16.325563944737141</v>
      </c>
      <c r="V29" s="40">
        <f t="shared" si="3"/>
        <v>14.76227148716557</v>
      </c>
      <c r="W29" s="40">
        <f t="shared" si="4"/>
        <v>17.302492739886322</v>
      </c>
      <c r="X29" s="40">
        <f t="shared" si="5"/>
        <v>1.1159586184667736</v>
      </c>
      <c r="Y29" s="40">
        <f t="shared" si="6"/>
        <v>17.654226854426359</v>
      </c>
      <c r="Z29" s="40">
        <f t="shared" si="7"/>
        <v>5.352871144846195</v>
      </c>
      <c r="AA29" s="40">
        <f t="shared" si="8"/>
        <v>1.0626551473075314</v>
      </c>
      <c r="AB29" s="40">
        <f t="shared" si="9"/>
        <v>3.2008963748161481</v>
      </c>
      <c r="AC29" s="40">
        <f t="shared" si="10"/>
        <v>7.6077200854333356</v>
      </c>
      <c r="AD29" s="40">
        <f t="shared" si="11"/>
        <v>2.3614558829056254</v>
      </c>
      <c r="AE29" s="40">
        <f t="shared" si="12"/>
        <v>3.4048993584856149</v>
      </c>
      <c r="AF29" s="40">
        <f t="shared" si="13"/>
        <v>100</v>
      </c>
    </row>
  </sheetData>
  <sortState ref="AM13:AO23">
    <sortCondition descending="1" ref="AN13:AN23"/>
  </sortState>
  <mergeCells count="2">
    <mergeCell ref="B5:O5"/>
    <mergeCell ref="S5:AF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H37"/>
  <sheetViews>
    <sheetView workbookViewId="0">
      <selection activeCell="I18" sqref="A1:XFD1048576"/>
    </sheetView>
  </sheetViews>
  <sheetFormatPr defaultRowHeight="14.25" x14ac:dyDescent="0.3"/>
  <cols>
    <col min="1" max="1" width="9.140625" style="26"/>
    <col min="2" max="2" width="12" style="26" customWidth="1"/>
    <col min="3" max="19" width="9.140625" style="26"/>
    <col min="20" max="20" width="19.140625" style="26" customWidth="1"/>
    <col min="21" max="16384" width="9.140625" style="26"/>
  </cols>
  <sheetData>
    <row r="2" spans="2:34" s="26" customFormat="1" x14ac:dyDescent="0.3">
      <c r="B2" s="144" t="s">
        <v>113</v>
      </c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37"/>
      <c r="T2" s="137" t="s">
        <v>114</v>
      </c>
      <c r="U2" s="137"/>
      <c r="V2" s="137"/>
      <c r="W2" s="137"/>
      <c r="X2" s="137"/>
      <c r="Y2" s="137"/>
      <c r="Z2" s="137"/>
      <c r="AA2" s="137"/>
      <c r="AB2" s="137"/>
      <c r="AC2" s="137"/>
      <c r="AD2" s="137"/>
      <c r="AE2" s="137"/>
      <c r="AF2" s="137"/>
      <c r="AG2" s="137"/>
      <c r="AH2" s="137"/>
    </row>
    <row r="3" spans="2:34" s="26" customFormat="1" x14ac:dyDescent="0.3"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</row>
    <row r="4" spans="2:34" s="26" customFormat="1" ht="68.25" x14ac:dyDescent="0.3">
      <c r="B4" s="33" t="s">
        <v>12</v>
      </c>
      <c r="C4" s="33" t="s">
        <v>31</v>
      </c>
      <c r="D4" s="33" t="s">
        <v>87</v>
      </c>
      <c r="E4" s="33" t="s">
        <v>7</v>
      </c>
      <c r="F4" s="33" t="s">
        <v>32</v>
      </c>
      <c r="G4" s="33" t="s">
        <v>33</v>
      </c>
      <c r="H4" s="33" t="s">
        <v>34</v>
      </c>
      <c r="I4" s="33" t="s">
        <v>78</v>
      </c>
      <c r="J4" s="33" t="s">
        <v>35</v>
      </c>
      <c r="K4" s="33" t="s">
        <v>88</v>
      </c>
      <c r="L4" s="33" t="s">
        <v>89</v>
      </c>
      <c r="M4" s="33" t="s">
        <v>108</v>
      </c>
      <c r="N4" s="33" t="s">
        <v>82</v>
      </c>
      <c r="O4" s="33" t="s">
        <v>83</v>
      </c>
      <c r="P4" s="33" t="s">
        <v>84</v>
      </c>
      <c r="Q4" s="40" t="s">
        <v>86</v>
      </c>
      <c r="R4" s="170"/>
      <c r="T4" s="33" t="s">
        <v>12</v>
      </c>
      <c r="U4" s="33" t="s">
        <v>31</v>
      </c>
      <c r="V4" s="33" t="s">
        <v>87</v>
      </c>
      <c r="W4" s="33" t="s">
        <v>7</v>
      </c>
      <c r="X4" s="33" t="s">
        <v>32</v>
      </c>
      <c r="Y4" s="33" t="s">
        <v>33</v>
      </c>
      <c r="Z4" s="33" t="s">
        <v>34</v>
      </c>
      <c r="AA4" s="33" t="s">
        <v>78</v>
      </c>
      <c r="AB4" s="33" t="s">
        <v>35</v>
      </c>
      <c r="AC4" s="33" t="s">
        <v>88</v>
      </c>
      <c r="AD4" s="33" t="s">
        <v>89</v>
      </c>
      <c r="AE4" s="33" t="s">
        <v>108</v>
      </c>
      <c r="AF4" s="33" t="s">
        <v>82</v>
      </c>
      <c r="AG4" s="33" t="s">
        <v>83</v>
      </c>
      <c r="AH4" s="33" t="s">
        <v>84</v>
      </c>
    </row>
    <row r="5" spans="2:34" s="26" customFormat="1" x14ac:dyDescent="0.3">
      <c r="B5" s="26" t="s">
        <v>13</v>
      </c>
      <c r="C5" s="26">
        <v>24.843</v>
      </c>
      <c r="D5" s="26">
        <v>0.30599999999999999</v>
      </c>
      <c r="E5" s="26">
        <v>19.526</v>
      </c>
      <c r="F5" s="26">
        <v>0.44600000000000001</v>
      </c>
      <c r="G5" s="26">
        <v>15.553000000000001</v>
      </c>
      <c r="H5" s="26">
        <v>41.904000000000003</v>
      </c>
      <c r="I5" s="26">
        <v>219.29300000000001</v>
      </c>
      <c r="J5" s="26">
        <v>32.191000000000003</v>
      </c>
      <c r="K5" s="26">
        <v>23.988</v>
      </c>
      <c r="L5" s="26">
        <v>96.644999999999996</v>
      </c>
      <c r="M5" s="26">
        <v>19.475999999999999</v>
      </c>
      <c r="N5" s="26">
        <v>20.276</v>
      </c>
      <c r="O5" s="26">
        <v>24.979000000000042</v>
      </c>
      <c r="P5" s="26">
        <v>539.42600000000004</v>
      </c>
      <c r="Q5" s="26">
        <v>9.7589701218763185</v>
      </c>
      <c r="T5" s="26" t="s">
        <v>13</v>
      </c>
      <c r="U5" s="26">
        <f>C5/$P5*100</f>
        <v>4.6054509793743721</v>
      </c>
      <c r="V5" s="26">
        <f t="shared" ref="V5:AH5" si="0">D5/$P5*100</f>
        <v>5.6726965329813535E-2</v>
      </c>
      <c r="W5" s="26">
        <f t="shared" si="0"/>
        <v>3.6197736112089514</v>
      </c>
      <c r="X5" s="26">
        <f t="shared" si="0"/>
        <v>8.2680478879401442E-2</v>
      </c>
      <c r="Y5" s="26">
        <f t="shared" si="0"/>
        <v>2.8832499731195749</v>
      </c>
      <c r="Z5" s="26">
        <f t="shared" si="0"/>
        <v>7.7682573698709376</v>
      </c>
      <c r="AA5" s="26">
        <f t="shared" si="0"/>
        <v>40.653027477355558</v>
      </c>
      <c r="AB5" s="26">
        <f t="shared" si="0"/>
        <v>5.9676396762484565</v>
      </c>
      <c r="AC5" s="26">
        <f t="shared" si="0"/>
        <v>4.4469491644822456</v>
      </c>
      <c r="AD5" s="26">
        <f t="shared" si="0"/>
        <v>17.916266549999442</v>
      </c>
      <c r="AE5" s="26">
        <f t="shared" si="0"/>
        <v>3.6105044992269555</v>
      </c>
      <c r="AF5" s="26">
        <f t="shared" si="0"/>
        <v>3.7588102909388867</v>
      </c>
      <c r="AG5" s="26">
        <f t="shared" si="0"/>
        <v>4.6306629639654071</v>
      </c>
      <c r="AH5" s="26">
        <f t="shared" si="0"/>
        <v>100</v>
      </c>
    </row>
    <row r="6" spans="2:34" s="26" customFormat="1" x14ac:dyDescent="0.3">
      <c r="B6" s="26" t="s">
        <v>14</v>
      </c>
      <c r="C6" s="26">
        <v>1.413</v>
      </c>
      <c r="D6" s="26">
        <v>2.258</v>
      </c>
      <c r="E6" s="26">
        <v>171.25700000000001</v>
      </c>
      <c r="F6" s="26">
        <v>0</v>
      </c>
      <c r="G6" s="26">
        <v>0.81399999999999995</v>
      </c>
      <c r="H6" s="26">
        <v>0</v>
      </c>
      <c r="I6" s="26">
        <v>11.173</v>
      </c>
      <c r="J6" s="26">
        <v>1.0429999999999999</v>
      </c>
      <c r="K6" s="26">
        <v>6.0960000000000001</v>
      </c>
      <c r="L6" s="26">
        <v>0</v>
      </c>
      <c r="M6" s="26">
        <v>1.169</v>
      </c>
      <c r="N6" s="26">
        <v>4.8499999999999996</v>
      </c>
      <c r="O6" s="26">
        <v>8.2839999999999918</v>
      </c>
      <c r="P6" s="26">
        <v>208.357</v>
      </c>
      <c r="Q6" s="26">
        <v>3.7694692834305057</v>
      </c>
      <c r="T6" s="26" t="s">
        <v>14</v>
      </c>
      <c r="U6" s="26">
        <f t="shared" ref="U6:U29" si="1">C6/$P6*100</f>
        <v>0.67816296068766591</v>
      </c>
      <c r="V6" s="26">
        <f t="shared" ref="V6:V29" si="2">D6/$P6*100</f>
        <v>1.0837168897613232</v>
      </c>
      <c r="W6" s="26">
        <f t="shared" ref="W6:W29" si="3">E6/$P6*100</f>
        <v>82.194022759014572</v>
      </c>
      <c r="X6" s="26">
        <f t="shared" ref="X6:X29" si="4">F6/$P6*100</f>
        <v>0</v>
      </c>
      <c r="Y6" s="26">
        <f t="shared" ref="Y6:Y29" si="5">G6/$P6*100</f>
        <v>0.39067561924965327</v>
      </c>
      <c r="Z6" s="26">
        <f t="shared" ref="Z6:Z29" si="6">H6/$P6*100</f>
        <v>0</v>
      </c>
      <c r="AA6" s="26">
        <f t="shared" ref="AA6:AA29" si="7">I6/$P6*100</f>
        <v>5.3624308278579553</v>
      </c>
      <c r="AB6" s="26">
        <f t="shared" ref="AB6:AB29" si="8">J6/$P6*100</f>
        <v>0.50058313375600527</v>
      </c>
      <c r="AC6" s="26">
        <f t="shared" ref="AC6:AC29" si="9">K6/$P6*100</f>
        <v>2.9257476350686562</v>
      </c>
      <c r="AD6" s="26">
        <f t="shared" ref="AD6:AD29" si="10">L6/$P6*100</f>
        <v>0</v>
      </c>
      <c r="AE6" s="26">
        <f t="shared" ref="AE6:AE29" si="11">M6/$P6*100</f>
        <v>0.56105626400840869</v>
      </c>
      <c r="AF6" s="26">
        <f t="shared" ref="AF6:AF29" si="12">N6/$P6*100</f>
        <v>2.3277355692393344</v>
      </c>
      <c r="AG6" s="26">
        <f t="shared" ref="AG6:AG29" si="13">O6/$P6*100</f>
        <v>3.975868341356418</v>
      </c>
      <c r="AH6" s="26">
        <f t="shared" ref="AH6:AH29" si="14">P6/$P6*100</f>
        <v>100</v>
      </c>
    </row>
    <row r="7" spans="2:34" s="26" customFormat="1" x14ac:dyDescent="0.3">
      <c r="B7" s="26" t="s">
        <v>15</v>
      </c>
      <c r="C7" s="26">
        <v>0</v>
      </c>
      <c r="D7" s="26">
        <v>0</v>
      </c>
      <c r="E7" s="26">
        <v>0</v>
      </c>
      <c r="F7" s="26">
        <v>0</v>
      </c>
      <c r="G7" s="26">
        <v>0</v>
      </c>
      <c r="H7" s="26">
        <v>0</v>
      </c>
      <c r="I7" s="26">
        <v>0.42199999999999999</v>
      </c>
      <c r="J7" s="26">
        <v>0</v>
      </c>
      <c r="K7" s="26">
        <v>0</v>
      </c>
      <c r="L7" s="26">
        <v>0</v>
      </c>
      <c r="M7" s="26">
        <v>0</v>
      </c>
      <c r="N7" s="26">
        <v>0</v>
      </c>
      <c r="O7" s="26">
        <v>6.8000000000000005E-2</v>
      </c>
      <c r="P7" s="26">
        <v>0.49</v>
      </c>
      <c r="Q7" s="26">
        <v>8.8647847150849154E-3</v>
      </c>
      <c r="T7" s="26" t="s">
        <v>15</v>
      </c>
      <c r="U7" s="26">
        <f t="shared" si="1"/>
        <v>0</v>
      </c>
      <c r="V7" s="26">
        <f t="shared" si="2"/>
        <v>0</v>
      </c>
      <c r="W7" s="26">
        <f t="shared" si="3"/>
        <v>0</v>
      </c>
      <c r="X7" s="26">
        <f t="shared" si="4"/>
        <v>0</v>
      </c>
      <c r="Y7" s="26">
        <f t="shared" si="5"/>
        <v>0</v>
      </c>
      <c r="Z7" s="26">
        <f t="shared" si="6"/>
        <v>0</v>
      </c>
      <c r="AA7" s="26">
        <f t="shared" si="7"/>
        <v>86.122448979591837</v>
      </c>
      <c r="AB7" s="26">
        <f t="shared" si="8"/>
        <v>0</v>
      </c>
      <c r="AC7" s="26">
        <f t="shared" si="9"/>
        <v>0</v>
      </c>
      <c r="AD7" s="26">
        <f t="shared" si="10"/>
        <v>0</v>
      </c>
      <c r="AE7" s="26">
        <f t="shared" si="11"/>
        <v>0</v>
      </c>
      <c r="AF7" s="26">
        <f t="shared" si="12"/>
        <v>0</v>
      </c>
      <c r="AG7" s="26">
        <f t="shared" si="13"/>
        <v>13.877551020408163</v>
      </c>
      <c r="AH7" s="26">
        <f t="shared" si="14"/>
        <v>100</v>
      </c>
    </row>
    <row r="8" spans="2:34" s="26" customFormat="1" x14ac:dyDescent="0.3">
      <c r="B8" s="26" t="s">
        <v>104</v>
      </c>
      <c r="C8" s="26">
        <v>0</v>
      </c>
      <c r="D8" s="26">
        <v>0</v>
      </c>
      <c r="E8" s="26">
        <v>0</v>
      </c>
      <c r="F8" s="26">
        <v>0</v>
      </c>
      <c r="G8" s="26">
        <v>0</v>
      </c>
      <c r="H8" s="26">
        <v>0</v>
      </c>
      <c r="I8" s="26">
        <v>0.371</v>
      </c>
      <c r="J8" s="26">
        <v>0</v>
      </c>
      <c r="K8" s="26">
        <v>2E-3</v>
      </c>
      <c r="L8" s="26">
        <v>0</v>
      </c>
      <c r="M8" s="26">
        <v>8.0000000000000002E-3</v>
      </c>
      <c r="N8" s="26">
        <v>0</v>
      </c>
      <c r="O8" s="26">
        <v>4.4999999999999984E-2</v>
      </c>
      <c r="P8" s="26">
        <v>0.42599999999999999</v>
      </c>
      <c r="Q8" s="26">
        <v>7.7069352829105594E-3</v>
      </c>
      <c r="T8" s="26" t="s">
        <v>104</v>
      </c>
      <c r="U8" s="26">
        <f t="shared" si="1"/>
        <v>0</v>
      </c>
      <c r="V8" s="26">
        <f t="shared" si="2"/>
        <v>0</v>
      </c>
      <c r="W8" s="26">
        <f t="shared" si="3"/>
        <v>0</v>
      </c>
      <c r="X8" s="26">
        <f t="shared" si="4"/>
        <v>0</v>
      </c>
      <c r="Y8" s="26">
        <f t="shared" si="5"/>
        <v>0</v>
      </c>
      <c r="Z8" s="26">
        <f t="shared" si="6"/>
        <v>0</v>
      </c>
      <c r="AA8" s="26">
        <f t="shared" si="7"/>
        <v>87.089201877934272</v>
      </c>
      <c r="AB8" s="26">
        <f t="shared" si="8"/>
        <v>0</v>
      </c>
      <c r="AC8" s="26">
        <f t="shared" si="9"/>
        <v>0.46948356807511737</v>
      </c>
      <c r="AD8" s="26">
        <f t="shared" si="10"/>
        <v>0</v>
      </c>
      <c r="AE8" s="26">
        <f t="shared" si="11"/>
        <v>1.8779342723004695</v>
      </c>
      <c r="AF8" s="26">
        <f t="shared" si="12"/>
        <v>0</v>
      </c>
      <c r="AG8" s="26">
        <f t="shared" si="13"/>
        <v>10.563380281690138</v>
      </c>
      <c r="AH8" s="26">
        <f t="shared" si="14"/>
        <v>100</v>
      </c>
    </row>
    <row r="9" spans="2:34" s="26" customFormat="1" x14ac:dyDescent="0.3">
      <c r="B9" s="40" t="s">
        <v>16</v>
      </c>
      <c r="C9" s="40">
        <v>26.256</v>
      </c>
      <c r="D9" s="40">
        <v>2.5630000000000002</v>
      </c>
      <c r="E9" s="40">
        <v>190.78299999999999</v>
      </c>
      <c r="F9" s="40">
        <v>0.44600000000000001</v>
      </c>
      <c r="G9" s="40">
        <v>16.367000000000001</v>
      </c>
      <c r="H9" s="40">
        <v>41.904000000000003</v>
      </c>
      <c r="I9" s="40">
        <v>231.261</v>
      </c>
      <c r="J9" s="40">
        <v>33.234000000000002</v>
      </c>
      <c r="K9" s="40">
        <v>30.085000000000001</v>
      </c>
      <c r="L9" s="40">
        <v>96.644999999999996</v>
      </c>
      <c r="M9" s="40">
        <v>20.654</v>
      </c>
      <c r="N9" s="40">
        <v>25.126999999999999</v>
      </c>
      <c r="O9" s="40">
        <v>33.374000000000024</v>
      </c>
      <c r="P9" s="40">
        <v>748.69899999999996</v>
      </c>
      <c r="Q9" s="40">
        <v>13.545011125304818</v>
      </c>
      <c r="T9" s="40" t="s">
        <v>16</v>
      </c>
      <c r="U9" s="40">
        <f t="shared" si="1"/>
        <v>3.5068832735184636</v>
      </c>
      <c r="V9" s="40">
        <f t="shared" si="2"/>
        <v>0.34232715684140091</v>
      </c>
      <c r="W9" s="40">
        <f t="shared" si="3"/>
        <v>25.481935998311737</v>
      </c>
      <c r="X9" s="40">
        <f t="shared" si="4"/>
        <v>5.9570000761320643E-2</v>
      </c>
      <c r="Y9" s="40">
        <f t="shared" si="5"/>
        <v>2.1860587499115134</v>
      </c>
      <c r="Z9" s="40">
        <f t="shared" si="6"/>
        <v>5.5969087710815701</v>
      </c>
      <c r="AA9" s="40">
        <f t="shared" si="7"/>
        <v>30.888381044986033</v>
      </c>
      <c r="AB9" s="40">
        <f t="shared" si="8"/>
        <v>4.4389000118872879</v>
      </c>
      <c r="AC9" s="40">
        <f t="shared" si="9"/>
        <v>4.0183037509065729</v>
      </c>
      <c r="AD9" s="40">
        <f t="shared" si="10"/>
        <v>12.908391756900972</v>
      </c>
      <c r="AE9" s="40">
        <f t="shared" si="11"/>
        <v>2.7586520083504857</v>
      </c>
      <c r="AF9" s="40">
        <f t="shared" si="12"/>
        <v>3.3560883612773624</v>
      </c>
      <c r="AG9" s="40">
        <f t="shared" si="13"/>
        <v>4.4575991152652836</v>
      </c>
      <c r="AH9" s="40">
        <f t="shared" si="14"/>
        <v>100</v>
      </c>
    </row>
    <row r="10" spans="2:34" s="26" customFormat="1" x14ac:dyDescent="0.3">
      <c r="B10" s="26" t="s">
        <v>18</v>
      </c>
      <c r="C10" s="26">
        <v>2.1999999999999999E-2</v>
      </c>
      <c r="D10" s="26">
        <v>0</v>
      </c>
      <c r="E10" s="26">
        <v>0</v>
      </c>
      <c r="F10" s="26">
        <v>0</v>
      </c>
      <c r="G10" s="26">
        <v>0.27100000000000002</v>
      </c>
      <c r="H10" s="26">
        <v>0</v>
      </c>
      <c r="I10" s="26">
        <v>14.411</v>
      </c>
      <c r="J10" s="26">
        <v>0</v>
      </c>
      <c r="K10" s="26">
        <v>2.6749999999999998</v>
      </c>
      <c r="L10" s="26">
        <v>10.680999999999999</v>
      </c>
      <c r="M10" s="26">
        <v>27.780999999999999</v>
      </c>
      <c r="N10" s="26">
        <v>5.2670000000000003</v>
      </c>
      <c r="O10" s="26">
        <v>25.970000000000006</v>
      </c>
      <c r="P10" s="26">
        <v>87.078000000000003</v>
      </c>
      <c r="Q10" s="26">
        <v>1.5753627008574782</v>
      </c>
      <c r="T10" s="26" t="s">
        <v>18</v>
      </c>
      <c r="U10" s="26">
        <f t="shared" si="1"/>
        <v>2.5264705206826062E-2</v>
      </c>
      <c r="V10" s="26">
        <f t="shared" si="2"/>
        <v>0</v>
      </c>
      <c r="W10" s="26">
        <f t="shared" si="3"/>
        <v>0</v>
      </c>
      <c r="X10" s="26">
        <f t="shared" si="4"/>
        <v>0</v>
      </c>
      <c r="Y10" s="26">
        <f t="shared" si="5"/>
        <v>0.31121523232044834</v>
      </c>
      <c r="Z10" s="26">
        <f t="shared" si="6"/>
        <v>0</v>
      </c>
      <c r="AA10" s="26">
        <f t="shared" si="7"/>
        <v>16.549530306162293</v>
      </c>
      <c r="AB10" s="26">
        <f t="shared" si="8"/>
        <v>0</v>
      </c>
      <c r="AC10" s="26">
        <f t="shared" si="9"/>
        <v>3.0719584740118053</v>
      </c>
      <c r="AD10" s="26">
        <f t="shared" si="10"/>
        <v>12.266014377914052</v>
      </c>
      <c r="AE10" s="26">
        <f t="shared" si="11"/>
        <v>31.903580697765221</v>
      </c>
      <c r="AF10" s="26">
        <f t="shared" si="12"/>
        <v>6.0486001056524037</v>
      </c>
      <c r="AG10" s="26">
        <f t="shared" si="13"/>
        <v>29.823836100966954</v>
      </c>
      <c r="AH10" s="26">
        <f t="shared" si="14"/>
        <v>100</v>
      </c>
    </row>
    <row r="11" spans="2:34" s="26" customFormat="1" x14ac:dyDescent="0.3">
      <c r="B11" s="40" t="s">
        <v>109</v>
      </c>
      <c r="C11" s="40">
        <v>0</v>
      </c>
      <c r="D11" s="40">
        <f t="shared" ref="D11:Q11" si="15">D12-D9-D10</f>
        <v>2.9999999999996696E-3</v>
      </c>
      <c r="E11" s="40">
        <f t="shared" si="15"/>
        <v>0</v>
      </c>
      <c r="F11" s="40">
        <f t="shared" si="15"/>
        <v>0</v>
      </c>
      <c r="G11" s="40">
        <f t="shared" si="15"/>
        <v>1.1779999999999982</v>
      </c>
      <c r="H11" s="40">
        <f t="shared" si="15"/>
        <v>0.21099999999999852</v>
      </c>
      <c r="I11" s="40">
        <f t="shared" si="15"/>
        <v>14.101000000000029</v>
      </c>
      <c r="J11" s="40">
        <f t="shared" si="15"/>
        <v>1.0919999999999987</v>
      </c>
      <c r="K11" s="40">
        <f t="shared" si="15"/>
        <v>2.902999999999996</v>
      </c>
      <c r="L11" s="40">
        <f t="shared" si="15"/>
        <v>11.136999999999999</v>
      </c>
      <c r="M11" s="40">
        <f t="shared" si="15"/>
        <v>0.38599999999999923</v>
      </c>
      <c r="N11" s="40">
        <f t="shared" si="15"/>
        <v>1.5310000000000015</v>
      </c>
      <c r="O11" s="40">
        <f t="shared" si="15"/>
        <v>22.909999999999989</v>
      </c>
      <c r="P11" s="40">
        <f t="shared" si="15"/>
        <v>55.452000000000083</v>
      </c>
      <c r="Q11" s="40">
        <f t="shared" si="15"/>
        <v>1.0032041673895697</v>
      </c>
      <c r="T11" s="40" t="s">
        <v>109</v>
      </c>
      <c r="U11" s="40">
        <f t="shared" si="1"/>
        <v>0</v>
      </c>
      <c r="V11" s="40">
        <f t="shared" si="2"/>
        <v>5.4100843973159942E-3</v>
      </c>
      <c r="W11" s="40">
        <f t="shared" si="3"/>
        <v>0</v>
      </c>
      <c r="X11" s="40">
        <f t="shared" si="4"/>
        <v>0</v>
      </c>
      <c r="Y11" s="40">
        <f t="shared" si="5"/>
        <v>2.1243598066796441</v>
      </c>
      <c r="Z11" s="40">
        <f t="shared" si="6"/>
        <v>0.38050926927793083</v>
      </c>
      <c r="AA11" s="40">
        <f t="shared" si="7"/>
        <v>25.429200028853799</v>
      </c>
      <c r="AB11" s="40">
        <f t="shared" si="8"/>
        <v>1.9692707206232365</v>
      </c>
      <c r="AC11" s="40">
        <f t="shared" si="9"/>
        <v>5.2351583351366795</v>
      </c>
      <c r="AD11" s="40">
        <f t="shared" si="10"/>
        <v>20.084036644304952</v>
      </c>
      <c r="AE11" s="40">
        <f t="shared" si="11"/>
        <v>0.6960975257880665</v>
      </c>
      <c r="AF11" s="40">
        <f t="shared" si="12"/>
        <v>2.7609464040972358</v>
      </c>
      <c r="AG11" s="40">
        <f t="shared" si="13"/>
        <v>41.315011180841005</v>
      </c>
      <c r="AH11" s="40">
        <f t="shared" si="14"/>
        <v>100</v>
      </c>
    </row>
    <row r="12" spans="2:34" s="26" customFormat="1" x14ac:dyDescent="0.3">
      <c r="B12" s="40" t="s">
        <v>19</v>
      </c>
      <c r="C12" s="40">
        <v>26.277999999999999</v>
      </c>
      <c r="D12" s="40">
        <v>2.5659999999999998</v>
      </c>
      <c r="E12" s="40">
        <v>190.78299999999999</v>
      </c>
      <c r="F12" s="40">
        <v>0.44600000000000001</v>
      </c>
      <c r="G12" s="40">
        <v>17.815999999999999</v>
      </c>
      <c r="H12" s="40">
        <v>42.115000000000002</v>
      </c>
      <c r="I12" s="40">
        <v>259.77300000000002</v>
      </c>
      <c r="J12" s="40">
        <v>34.326000000000001</v>
      </c>
      <c r="K12" s="40">
        <v>35.662999999999997</v>
      </c>
      <c r="L12" s="40">
        <v>118.46299999999999</v>
      </c>
      <c r="M12" s="40">
        <v>48.820999999999998</v>
      </c>
      <c r="N12" s="40">
        <v>31.925000000000001</v>
      </c>
      <c r="O12" s="40">
        <v>82.254000000000019</v>
      </c>
      <c r="P12" s="40">
        <v>891.22900000000004</v>
      </c>
      <c r="Q12" s="40">
        <v>16.123577993551866</v>
      </c>
      <c r="T12" s="40" t="s">
        <v>19</v>
      </c>
      <c r="U12" s="40">
        <f t="shared" si="1"/>
        <v>2.9485126718273302</v>
      </c>
      <c r="V12" s="40">
        <f t="shared" si="2"/>
        <v>0.28791702244877576</v>
      </c>
      <c r="W12" s="40">
        <f t="shared" si="3"/>
        <v>21.406731603213089</v>
      </c>
      <c r="X12" s="40">
        <f t="shared" si="4"/>
        <v>5.0043254876131718E-2</v>
      </c>
      <c r="Y12" s="40">
        <f t="shared" si="5"/>
        <v>1.9990372844689748</v>
      </c>
      <c r="Z12" s="40">
        <f t="shared" si="6"/>
        <v>4.7254970383593893</v>
      </c>
      <c r="AA12" s="40">
        <f t="shared" si="7"/>
        <v>29.147727463985127</v>
      </c>
      <c r="AB12" s="40">
        <f t="shared" si="8"/>
        <v>3.8515353517446131</v>
      </c>
      <c r="AC12" s="40">
        <f t="shared" si="9"/>
        <v>4.0015529117656623</v>
      </c>
      <c r="AD12" s="40">
        <f t="shared" si="10"/>
        <v>13.29209439998025</v>
      </c>
      <c r="AE12" s="40">
        <f t="shared" si="11"/>
        <v>5.4779411352188934</v>
      </c>
      <c r="AF12" s="40">
        <f t="shared" si="12"/>
        <v>3.582132089507859</v>
      </c>
      <c r="AG12" s="40">
        <f t="shared" si="13"/>
        <v>9.2292777726039006</v>
      </c>
      <c r="AH12" s="40">
        <f t="shared" si="14"/>
        <v>100</v>
      </c>
    </row>
    <row r="13" spans="2:34" s="26" customFormat="1" x14ac:dyDescent="0.3">
      <c r="B13" s="40" t="s">
        <v>101</v>
      </c>
      <c r="C13" s="40">
        <f>C14-C12</f>
        <v>0</v>
      </c>
      <c r="D13" s="40">
        <f t="shared" ref="D13:Q13" si="16">D14-D12</f>
        <v>0</v>
      </c>
      <c r="E13" s="40">
        <f t="shared" si="16"/>
        <v>0</v>
      </c>
      <c r="F13" s="40">
        <f t="shared" si="16"/>
        <v>0</v>
      </c>
      <c r="G13" s="40">
        <f t="shared" si="16"/>
        <v>0</v>
      </c>
      <c r="H13" s="40">
        <f t="shared" si="16"/>
        <v>0</v>
      </c>
      <c r="I13" s="40">
        <f t="shared" si="16"/>
        <v>0.27799999999996317</v>
      </c>
      <c r="J13" s="40">
        <f t="shared" si="16"/>
        <v>0</v>
      </c>
      <c r="K13" s="40">
        <f t="shared" si="16"/>
        <v>0</v>
      </c>
      <c r="L13" s="40">
        <f t="shared" si="16"/>
        <v>0</v>
      </c>
      <c r="M13" s="40">
        <f t="shared" si="16"/>
        <v>8.0000000000026716E-3</v>
      </c>
      <c r="N13" s="40">
        <f t="shared" si="16"/>
        <v>0.74800000000000111</v>
      </c>
      <c r="O13" s="40">
        <f t="shared" si="16"/>
        <v>0.59000000000003183</v>
      </c>
      <c r="P13" s="40">
        <f t="shared" si="16"/>
        <v>1.62399999999991</v>
      </c>
      <c r="Q13" s="40">
        <f t="shared" si="16"/>
        <v>2.9380429341422598E-2</v>
      </c>
      <c r="T13" s="40" t="s">
        <v>101</v>
      </c>
      <c r="U13" s="40">
        <f t="shared" si="1"/>
        <v>0</v>
      </c>
      <c r="V13" s="40">
        <f t="shared" si="2"/>
        <v>0</v>
      </c>
      <c r="W13" s="40">
        <f t="shared" si="3"/>
        <v>0</v>
      </c>
      <c r="X13" s="40">
        <f t="shared" si="4"/>
        <v>0</v>
      </c>
      <c r="Y13" s="40">
        <f t="shared" si="5"/>
        <v>0</v>
      </c>
      <c r="Z13" s="40">
        <f t="shared" si="6"/>
        <v>0</v>
      </c>
      <c r="AA13" s="40">
        <f t="shared" si="7"/>
        <v>17.118226600983903</v>
      </c>
      <c r="AB13" s="40">
        <f t="shared" si="8"/>
        <v>0</v>
      </c>
      <c r="AC13" s="40">
        <f t="shared" si="9"/>
        <v>0</v>
      </c>
      <c r="AD13" s="40">
        <f t="shared" si="10"/>
        <v>0</v>
      </c>
      <c r="AE13" s="40">
        <f t="shared" si="11"/>
        <v>0.49261083743861545</v>
      </c>
      <c r="AF13" s="40">
        <f t="shared" si="12"/>
        <v>46.059113300495227</v>
      </c>
      <c r="AG13" s="40">
        <f t="shared" si="13"/>
        <v>36.330049261087716</v>
      </c>
      <c r="AH13" s="40">
        <f t="shared" si="14"/>
        <v>100</v>
      </c>
    </row>
    <row r="14" spans="2:34" s="26" customFormat="1" x14ac:dyDescent="0.3">
      <c r="B14" s="40" t="s">
        <v>105</v>
      </c>
      <c r="C14" s="40">
        <v>26.277999999999999</v>
      </c>
      <c r="D14" s="40">
        <v>2.5659999999999998</v>
      </c>
      <c r="E14" s="40">
        <v>190.78299999999999</v>
      </c>
      <c r="F14" s="40">
        <v>0.44600000000000001</v>
      </c>
      <c r="G14" s="40">
        <v>17.815999999999999</v>
      </c>
      <c r="H14" s="40">
        <v>42.115000000000002</v>
      </c>
      <c r="I14" s="40">
        <v>260.05099999999999</v>
      </c>
      <c r="J14" s="40">
        <v>34.326000000000001</v>
      </c>
      <c r="K14" s="40">
        <v>35.662999999999997</v>
      </c>
      <c r="L14" s="40">
        <v>118.46299999999999</v>
      </c>
      <c r="M14" s="40">
        <v>48.829000000000001</v>
      </c>
      <c r="N14" s="40">
        <v>32.673000000000002</v>
      </c>
      <c r="O14" s="40">
        <v>82.844000000000051</v>
      </c>
      <c r="P14" s="40">
        <v>892.85299999999995</v>
      </c>
      <c r="Q14" s="40">
        <v>16.152958422893288</v>
      </c>
      <c r="T14" s="40" t="s">
        <v>105</v>
      </c>
      <c r="U14" s="40">
        <f t="shared" si="1"/>
        <v>2.9431496562144046</v>
      </c>
      <c r="V14" s="40">
        <f t="shared" si="2"/>
        <v>0.28739333350506746</v>
      </c>
      <c r="W14" s="40">
        <f t="shared" si="3"/>
        <v>21.367795146569478</v>
      </c>
      <c r="X14" s="40">
        <f t="shared" si="4"/>
        <v>4.9952231778355456E-2</v>
      </c>
      <c r="Y14" s="40">
        <f t="shared" si="5"/>
        <v>1.9954012586618404</v>
      </c>
      <c r="Z14" s="40">
        <f t="shared" si="6"/>
        <v>4.7169018864247532</v>
      </c>
      <c r="AA14" s="40">
        <f t="shared" si="7"/>
        <v>29.125847143930748</v>
      </c>
      <c r="AB14" s="40">
        <f t="shared" si="8"/>
        <v>3.8445298386184517</v>
      </c>
      <c r="AC14" s="40">
        <f t="shared" si="9"/>
        <v>3.9942745334338352</v>
      </c>
      <c r="AD14" s="40">
        <f t="shared" si="10"/>
        <v>13.267917563137493</v>
      </c>
      <c r="AE14" s="40">
        <f t="shared" si="11"/>
        <v>5.4688733755724632</v>
      </c>
      <c r="AF14" s="40">
        <f t="shared" si="12"/>
        <v>3.6593929795834255</v>
      </c>
      <c r="AG14" s="40">
        <f t="shared" si="13"/>
        <v>9.2785710525696903</v>
      </c>
      <c r="AH14" s="40">
        <f t="shared" si="14"/>
        <v>100</v>
      </c>
    </row>
    <row r="15" spans="2:34" s="26" customFormat="1" x14ac:dyDescent="0.3">
      <c r="B15" s="26" t="s">
        <v>110</v>
      </c>
      <c r="C15" s="26">
        <v>0</v>
      </c>
      <c r="D15" s="26">
        <v>0</v>
      </c>
      <c r="E15" s="26">
        <v>1377.0119999999999</v>
      </c>
      <c r="F15" s="26">
        <v>0</v>
      </c>
      <c r="G15" s="26">
        <v>0</v>
      </c>
      <c r="H15" s="26">
        <v>0</v>
      </c>
      <c r="I15" s="26">
        <v>0.23599999999999999</v>
      </c>
      <c r="J15" s="26">
        <v>0</v>
      </c>
      <c r="K15" s="26">
        <v>0</v>
      </c>
      <c r="L15" s="26">
        <v>0</v>
      </c>
      <c r="M15" s="26">
        <v>0</v>
      </c>
      <c r="N15" s="26">
        <v>0</v>
      </c>
      <c r="O15" s="26">
        <v>0.33899999999994179</v>
      </c>
      <c r="P15" s="26">
        <v>1377.587</v>
      </c>
      <c r="Q15" s="26">
        <v>24.922473839387109</v>
      </c>
      <c r="T15" s="26" t="s">
        <v>110</v>
      </c>
      <c r="U15" s="26">
        <f t="shared" si="1"/>
        <v>0</v>
      </c>
      <c r="V15" s="26">
        <f t="shared" si="2"/>
        <v>0</v>
      </c>
      <c r="W15" s="26">
        <f t="shared" si="3"/>
        <v>99.958260349437083</v>
      </c>
      <c r="X15" s="26">
        <f t="shared" si="4"/>
        <v>0</v>
      </c>
      <c r="Y15" s="26">
        <f t="shared" si="5"/>
        <v>0</v>
      </c>
      <c r="Z15" s="26">
        <f t="shared" si="6"/>
        <v>0</v>
      </c>
      <c r="AA15" s="26">
        <f t="shared" si="7"/>
        <v>1.713140440494865E-2</v>
      </c>
      <c r="AB15" s="26">
        <f t="shared" si="8"/>
        <v>0</v>
      </c>
      <c r="AC15" s="26">
        <f t="shared" si="9"/>
        <v>0</v>
      </c>
      <c r="AD15" s="26">
        <f t="shared" si="10"/>
        <v>0</v>
      </c>
      <c r="AE15" s="26">
        <f t="shared" si="11"/>
        <v>0</v>
      </c>
      <c r="AF15" s="26">
        <f t="shared" si="12"/>
        <v>0</v>
      </c>
      <c r="AG15" s="26">
        <f t="shared" si="13"/>
        <v>2.460824615795168E-2</v>
      </c>
      <c r="AH15" s="26">
        <f t="shared" si="14"/>
        <v>100</v>
      </c>
    </row>
    <row r="16" spans="2:34" s="26" customFormat="1" x14ac:dyDescent="0.3">
      <c r="B16" s="26" t="s">
        <v>21</v>
      </c>
      <c r="C16" s="26">
        <v>0</v>
      </c>
      <c r="D16" s="26">
        <v>0</v>
      </c>
      <c r="E16" s="26">
        <v>1231.585</v>
      </c>
      <c r="F16" s="26">
        <v>0</v>
      </c>
      <c r="G16" s="26">
        <v>1.385</v>
      </c>
      <c r="H16" s="26">
        <v>0</v>
      </c>
      <c r="I16" s="26">
        <v>1.7000000000000001E-2</v>
      </c>
      <c r="J16" s="26">
        <v>0</v>
      </c>
      <c r="K16" s="26">
        <v>0</v>
      </c>
      <c r="L16" s="26">
        <v>0</v>
      </c>
      <c r="M16" s="26">
        <v>0</v>
      </c>
      <c r="N16" s="26">
        <v>0</v>
      </c>
      <c r="O16" s="26">
        <v>0.35999999999989996</v>
      </c>
      <c r="P16" s="26">
        <v>1233.347</v>
      </c>
      <c r="Q16" s="26">
        <v>22.312970681624154</v>
      </c>
      <c r="T16" s="26" t="s">
        <v>21</v>
      </c>
      <c r="U16" s="26">
        <f t="shared" si="1"/>
        <v>0</v>
      </c>
      <c r="V16" s="26">
        <f t="shared" si="2"/>
        <v>0</v>
      </c>
      <c r="W16" s="26">
        <f t="shared" si="3"/>
        <v>99.857136718214747</v>
      </c>
      <c r="X16" s="26">
        <f t="shared" si="4"/>
        <v>0</v>
      </c>
      <c r="Y16" s="26">
        <f t="shared" si="5"/>
        <v>0.11229605293562964</v>
      </c>
      <c r="Z16" s="26">
        <f t="shared" si="6"/>
        <v>0</v>
      </c>
      <c r="AA16" s="26">
        <f t="shared" si="7"/>
        <v>1.378363104625057E-3</v>
      </c>
      <c r="AB16" s="26">
        <f t="shared" si="8"/>
        <v>0</v>
      </c>
      <c r="AC16" s="26">
        <f t="shared" si="9"/>
        <v>0</v>
      </c>
      <c r="AD16" s="26">
        <f t="shared" si="10"/>
        <v>0</v>
      </c>
      <c r="AE16" s="26">
        <f t="shared" si="11"/>
        <v>0</v>
      </c>
      <c r="AF16" s="26">
        <f t="shared" si="12"/>
        <v>0</v>
      </c>
      <c r="AG16" s="26">
        <f t="shared" si="13"/>
        <v>2.9188865744993093E-2</v>
      </c>
      <c r="AH16" s="26">
        <f t="shared" si="14"/>
        <v>100</v>
      </c>
    </row>
    <row r="17" spans="2:34" s="26" customFormat="1" x14ac:dyDescent="0.3">
      <c r="B17" s="26" t="s">
        <v>20</v>
      </c>
      <c r="C17" s="26">
        <v>0</v>
      </c>
      <c r="D17" s="26">
        <v>343.76400000000001</v>
      </c>
      <c r="E17" s="26">
        <v>0</v>
      </c>
      <c r="F17" s="26">
        <v>0</v>
      </c>
      <c r="G17" s="26">
        <v>0</v>
      </c>
      <c r="H17" s="26">
        <v>0</v>
      </c>
      <c r="I17" s="26">
        <v>4.0000000000000001E-3</v>
      </c>
      <c r="J17" s="26">
        <v>0</v>
      </c>
      <c r="K17" s="26">
        <v>0</v>
      </c>
      <c r="L17" s="26">
        <v>0</v>
      </c>
      <c r="M17" s="26">
        <v>0</v>
      </c>
      <c r="N17" s="26">
        <v>0</v>
      </c>
      <c r="O17" s="26">
        <v>1.1479999999999677</v>
      </c>
      <c r="P17" s="26">
        <v>344.916</v>
      </c>
      <c r="Q17" s="26">
        <v>6.2400124179351604</v>
      </c>
      <c r="T17" s="26" t="s">
        <v>20</v>
      </c>
      <c r="U17" s="26">
        <f t="shared" si="1"/>
        <v>0</v>
      </c>
      <c r="V17" s="26">
        <f t="shared" si="2"/>
        <v>99.666005636154892</v>
      </c>
      <c r="W17" s="26">
        <f t="shared" si="3"/>
        <v>0</v>
      </c>
      <c r="X17" s="26">
        <f t="shared" si="4"/>
        <v>0</v>
      </c>
      <c r="Y17" s="26">
        <f t="shared" si="5"/>
        <v>0</v>
      </c>
      <c r="Z17" s="26">
        <f t="shared" si="6"/>
        <v>0</v>
      </c>
      <c r="AA17" s="26">
        <f t="shared" si="7"/>
        <v>1.1597026522399657E-3</v>
      </c>
      <c r="AB17" s="26">
        <f t="shared" si="8"/>
        <v>0</v>
      </c>
      <c r="AC17" s="26">
        <f t="shared" si="9"/>
        <v>0</v>
      </c>
      <c r="AD17" s="26">
        <f t="shared" si="10"/>
        <v>0</v>
      </c>
      <c r="AE17" s="26">
        <f t="shared" si="11"/>
        <v>0</v>
      </c>
      <c r="AF17" s="26">
        <f t="shared" si="12"/>
        <v>0</v>
      </c>
      <c r="AG17" s="26">
        <f t="shared" si="13"/>
        <v>0.33283466119286076</v>
      </c>
      <c r="AH17" s="26">
        <f t="shared" si="14"/>
        <v>100</v>
      </c>
    </row>
    <row r="18" spans="2:34" s="26" customFormat="1" x14ac:dyDescent="0.3">
      <c r="B18" s="26" t="s">
        <v>24</v>
      </c>
      <c r="C18" s="26">
        <v>0</v>
      </c>
      <c r="D18" s="26">
        <v>0</v>
      </c>
      <c r="E18" s="26">
        <v>255.62700000000001</v>
      </c>
      <c r="F18" s="26">
        <v>0</v>
      </c>
      <c r="G18" s="26">
        <v>0</v>
      </c>
      <c r="H18" s="26">
        <v>0</v>
      </c>
      <c r="I18" s="26">
        <v>0</v>
      </c>
      <c r="J18" s="26">
        <v>0</v>
      </c>
      <c r="K18" s="26">
        <v>0</v>
      </c>
      <c r="L18" s="26">
        <v>0</v>
      </c>
      <c r="M18" s="26">
        <v>0</v>
      </c>
      <c r="N18" s="26">
        <v>0</v>
      </c>
      <c r="O18" s="26">
        <v>8.2999999999998408E-2</v>
      </c>
      <c r="P18" s="26">
        <v>255.71</v>
      </c>
      <c r="Q18" s="26">
        <v>4.6261512234578852</v>
      </c>
      <c r="T18" s="26" t="s">
        <v>24</v>
      </c>
      <c r="U18" s="26">
        <f t="shared" si="1"/>
        <v>0</v>
      </c>
      <c r="V18" s="26">
        <f t="shared" si="2"/>
        <v>0</v>
      </c>
      <c r="W18" s="26">
        <f t="shared" si="3"/>
        <v>99.96754135544171</v>
      </c>
      <c r="X18" s="26">
        <f t="shared" si="4"/>
        <v>0</v>
      </c>
      <c r="Y18" s="26">
        <f t="shared" si="5"/>
        <v>0</v>
      </c>
      <c r="Z18" s="26">
        <f t="shared" si="6"/>
        <v>0</v>
      </c>
      <c r="AA18" s="26">
        <f t="shared" si="7"/>
        <v>0</v>
      </c>
      <c r="AB18" s="26">
        <f t="shared" si="8"/>
        <v>0</v>
      </c>
      <c r="AC18" s="26">
        <f t="shared" si="9"/>
        <v>0</v>
      </c>
      <c r="AD18" s="26">
        <f t="shared" si="10"/>
        <v>0</v>
      </c>
      <c r="AE18" s="26">
        <f t="shared" si="11"/>
        <v>0</v>
      </c>
      <c r="AF18" s="26">
        <f t="shared" si="12"/>
        <v>0</v>
      </c>
      <c r="AG18" s="26">
        <f t="shared" si="13"/>
        <v>3.2458644558288063E-2</v>
      </c>
      <c r="AH18" s="26">
        <f t="shared" si="14"/>
        <v>100</v>
      </c>
    </row>
    <row r="19" spans="2:34" s="26" customFormat="1" x14ac:dyDescent="0.3">
      <c r="B19" s="26" t="s">
        <v>111</v>
      </c>
      <c r="C19" s="26">
        <v>0</v>
      </c>
      <c r="D19" s="26">
        <v>0</v>
      </c>
      <c r="E19" s="26">
        <v>94.978999999999999</v>
      </c>
      <c r="F19" s="26">
        <v>0</v>
      </c>
      <c r="G19" s="26">
        <v>0</v>
      </c>
      <c r="H19" s="26">
        <v>0</v>
      </c>
      <c r="I19" s="26">
        <v>0</v>
      </c>
      <c r="J19" s="26">
        <v>0</v>
      </c>
      <c r="K19" s="26">
        <v>0</v>
      </c>
      <c r="L19" s="26">
        <v>0</v>
      </c>
      <c r="M19" s="26">
        <v>0</v>
      </c>
      <c r="N19" s="26">
        <v>0</v>
      </c>
      <c r="O19" s="26">
        <v>0</v>
      </c>
      <c r="P19" s="26">
        <v>94.978999999999999</v>
      </c>
      <c r="Q19" s="26">
        <v>1.718302831538878</v>
      </c>
      <c r="T19" s="26" t="s">
        <v>111</v>
      </c>
      <c r="U19" s="26">
        <f t="shared" si="1"/>
        <v>0</v>
      </c>
      <c r="V19" s="26">
        <f t="shared" si="2"/>
        <v>0</v>
      </c>
      <c r="W19" s="26">
        <f t="shared" si="3"/>
        <v>100</v>
      </c>
      <c r="X19" s="26">
        <f t="shared" si="4"/>
        <v>0</v>
      </c>
      <c r="Y19" s="26">
        <f t="shared" si="5"/>
        <v>0</v>
      </c>
      <c r="Z19" s="26">
        <f t="shared" si="6"/>
        <v>0</v>
      </c>
      <c r="AA19" s="26">
        <f t="shared" si="7"/>
        <v>0</v>
      </c>
      <c r="AB19" s="26">
        <f t="shared" si="8"/>
        <v>0</v>
      </c>
      <c r="AC19" s="26">
        <f t="shared" si="9"/>
        <v>0</v>
      </c>
      <c r="AD19" s="26">
        <f t="shared" si="10"/>
        <v>0</v>
      </c>
      <c r="AE19" s="26">
        <f t="shared" si="11"/>
        <v>0</v>
      </c>
      <c r="AF19" s="26">
        <f t="shared" si="12"/>
        <v>0</v>
      </c>
      <c r="AG19" s="26">
        <f t="shared" si="13"/>
        <v>0</v>
      </c>
      <c r="AH19" s="26">
        <f t="shared" si="14"/>
        <v>100</v>
      </c>
    </row>
    <row r="20" spans="2:34" s="26" customFormat="1" x14ac:dyDescent="0.3">
      <c r="B20" s="26" t="s">
        <v>23</v>
      </c>
      <c r="C20" s="26">
        <v>0</v>
      </c>
      <c r="D20" s="26">
        <v>0</v>
      </c>
      <c r="E20" s="26">
        <v>88.442999999999998</v>
      </c>
      <c r="F20" s="26">
        <v>0</v>
      </c>
      <c r="G20" s="26">
        <v>0</v>
      </c>
      <c r="H20" s="26">
        <v>0</v>
      </c>
      <c r="I20" s="26">
        <v>0</v>
      </c>
      <c r="J20" s="26">
        <v>0</v>
      </c>
      <c r="K20" s="26">
        <v>0</v>
      </c>
      <c r="L20" s="26">
        <v>0</v>
      </c>
      <c r="M20" s="26">
        <v>0</v>
      </c>
      <c r="N20" s="26">
        <v>0</v>
      </c>
      <c r="O20" s="26">
        <v>1.6000000000005343E-2</v>
      </c>
      <c r="P20" s="26">
        <v>88.459000000000003</v>
      </c>
      <c r="Q20" s="26">
        <v>1.6003469206361154</v>
      </c>
      <c r="T20" s="26" t="s">
        <v>23</v>
      </c>
      <c r="U20" s="26">
        <f t="shared" si="1"/>
        <v>0</v>
      </c>
      <c r="V20" s="26">
        <f t="shared" si="2"/>
        <v>0</v>
      </c>
      <c r="W20" s="26">
        <f t="shared" si="3"/>
        <v>99.981912524446344</v>
      </c>
      <c r="X20" s="26">
        <f t="shared" si="4"/>
        <v>0</v>
      </c>
      <c r="Y20" s="26">
        <f t="shared" si="5"/>
        <v>0</v>
      </c>
      <c r="Z20" s="26">
        <f t="shared" si="6"/>
        <v>0</v>
      </c>
      <c r="AA20" s="26">
        <f t="shared" si="7"/>
        <v>0</v>
      </c>
      <c r="AB20" s="26">
        <f t="shared" si="8"/>
        <v>0</v>
      </c>
      <c r="AC20" s="26">
        <f t="shared" si="9"/>
        <v>0</v>
      </c>
      <c r="AD20" s="26">
        <f t="shared" si="10"/>
        <v>0</v>
      </c>
      <c r="AE20" s="26">
        <f t="shared" si="11"/>
        <v>0</v>
      </c>
      <c r="AF20" s="26">
        <f t="shared" si="12"/>
        <v>0</v>
      </c>
      <c r="AG20" s="26">
        <f t="shared" si="13"/>
        <v>1.8087475553652362E-2</v>
      </c>
      <c r="AH20" s="26">
        <f t="shared" si="14"/>
        <v>100</v>
      </c>
    </row>
    <row r="21" spans="2:34" s="26" customFormat="1" x14ac:dyDescent="0.3">
      <c r="B21" s="40" t="s">
        <v>97</v>
      </c>
      <c r="C21" s="40">
        <f>C22-C20-C19-C18-C17-C16-C15</f>
        <v>0</v>
      </c>
      <c r="D21" s="40">
        <f t="shared" ref="D21:Q21" si="17">D22-D20-D19-D18-D17-D16-D15</f>
        <v>0</v>
      </c>
      <c r="E21" s="40">
        <f t="shared" si="17"/>
        <v>56.149999999999864</v>
      </c>
      <c r="F21" s="40">
        <f t="shared" si="17"/>
        <v>0</v>
      </c>
      <c r="G21" s="40">
        <f t="shared" si="17"/>
        <v>0</v>
      </c>
      <c r="H21" s="40">
        <f t="shared" si="17"/>
        <v>0</v>
      </c>
      <c r="I21" s="40">
        <f t="shared" si="17"/>
        <v>1.0000000000000009E-3</v>
      </c>
      <c r="J21" s="40">
        <f t="shared" si="17"/>
        <v>0</v>
      </c>
      <c r="K21" s="40">
        <f t="shared" si="17"/>
        <v>0</v>
      </c>
      <c r="L21" s="40">
        <f t="shared" si="17"/>
        <v>0</v>
      </c>
      <c r="M21" s="40">
        <f t="shared" si="17"/>
        <v>2E-3</v>
      </c>
      <c r="N21" s="40">
        <f t="shared" si="17"/>
        <v>0</v>
      </c>
      <c r="O21" s="40">
        <f t="shared" si="17"/>
        <v>3.0980000000000558</v>
      </c>
      <c r="P21" s="40">
        <f t="shared" si="17"/>
        <v>59.250999999999976</v>
      </c>
      <c r="Q21" s="40">
        <f t="shared" si="17"/>
        <v>1.0719333860275349</v>
      </c>
      <c r="T21" s="40" t="s">
        <v>97</v>
      </c>
      <c r="U21" s="40">
        <f t="shared" si="1"/>
        <v>0</v>
      </c>
      <c r="V21" s="40">
        <f t="shared" si="2"/>
        <v>0</v>
      </c>
      <c r="W21" s="40">
        <f t="shared" si="3"/>
        <v>94.766333057669712</v>
      </c>
      <c r="X21" s="40">
        <f t="shared" si="4"/>
        <v>0</v>
      </c>
      <c r="Y21" s="40">
        <f t="shared" si="5"/>
        <v>0</v>
      </c>
      <c r="Z21" s="40">
        <f t="shared" si="6"/>
        <v>0</v>
      </c>
      <c r="AA21" s="40">
        <f t="shared" si="7"/>
        <v>1.6877352280974182E-3</v>
      </c>
      <c r="AB21" s="40">
        <f t="shared" si="8"/>
        <v>0</v>
      </c>
      <c r="AC21" s="40">
        <f t="shared" si="9"/>
        <v>0</v>
      </c>
      <c r="AD21" s="40">
        <f t="shared" si="10"/>
        <v>0</v>
      </c>
      <c r="AE21" s="40">
        <f t="shared" si="11"/>
        <v>3.3754704561948339E-3</v>
      </c>
      <c r="AF21" s="40">
        <f t="shared" si="12"/>
        <v>0</v>
      </c>
      <c r="AG21" s="40">
        <f t="shared" si="13"/>
        <v>5.2286037366458915</v>
      </c>
      <c r="AH21" s="40">
        <f t="shared" si="14"/>
        <v>100</v>
      </c>
    </row>
    <row r="22" spans="2:34" s="26" customFormat="1" x14ac:dyDescent="0.3">
      <c r="B22" s="40" t="s">
        <v>25</v>
      </c>
      <c r="C22" s="40">
        <v>0</v>
      </c>
      <c r="D22" s="40">
        <v>343.76400000000001</v>
      </c>
      <c r="E22" s="40">
        <v>3103.7959999999998</v>
      </c>
      <c r="F22" s="40">
        <v>0</v>
      </c>
      <c r="G22" s="40">
        <v>1.385</v>
      </c>
      <c r="H22" s="40">
        <v>0</v>
      </c>
      <c r="I22" s="40">
        <v>0.25800000000000001</v>
      </c>
      <c r="J22" s="40">
        <v>0</v>
      </c>
      <c r="K22" s="40">
        <v>0</v>
      </c>
      <c r="L22" s="40">
        <v>0</v>
      </c>
      <c r="M22" s="40">
        <v>2E-3</v>
      </c>
      <c r="N22" s="40">
        <v>0</v>
      </c>
      <c r="O22" s="40">
        <v>5.043999999999869</v>
      </c>
      <c r="P22" s="40">
        <v>3454.2489999999998</v>
      </c>
      <c r="Q22" s="40">
        <v>62.492191300606834</v>
      </c>
      <c r="T22" s="40" t="s">
        <v>25</v>
      </c>
      <c r="U22" s="40">
        <f t="shared" si="1"/>
        <v>0</v>
      </c>
      <c r="V22" s="40">
        <f t="shared" si="2"/>
        <v>9.9519171895251333</v>
      </c>
      <c r="W22" s="40">
        <f t="shared" si="3"/>
        <v>89.85443724525939</v>
      </c>
      <c r="X22" s="40">
        <f t="shared" si="4"/>
        <v>0</v>
      </c>
      <c r="Y22" s="40">
        <f t="shared" si="5"/>
        <v>4.0095546094100341E-2</v>
      </c>
      <c r="Z22" s="40">
        <f t="shared" si="6"/>
        <v>0</v>
      </c>
      <c r="AA22" s="40">
        <f t="shared" si="7"/>
        <v>7.4690620160851188E-3</v>
      </c>
      <c r="AB22" s="40">
        <f t="shared" si="8"/>
        <v>0</v>
      </c>
      <c r="AC22" s="40">
        <f t="shared" si="9"/>
        <v>0</v>
      </c>
      <c r="AD22" s="40">
        <f t="shared" si="10"/>
        <v>0</v>
      </c>
      <c r="AE22" s="40">
        <f t="shared" si="11"/>
        <v>5.7899705551047426E-5</v>
      </c>
      <c r="AF22" s="40">
        <f t="shared" si="12"/>
        <v>0</v>
      </c>
      <c r="AG22" s="40">
        <f t="shared" si="13"/>
        <v>0.14602305739973781</v>
      </c>
      <c r="AH22" s="40">
        <f t="shared" si="14"/>
        <v>100</v>
      </c>
    </row>
    <row r="23" spans="2:34" s="26" customFormat="1" x14ac:dyDescent="0.3">
      <c r="B23" s="26" t="s">
        <v>27</v>
      </c>
      <c r="C23" s="26">
        <v>0</v>
      </c>
      <c r="D23" s="26">
        <v>0</v>
      </c>
      <c r="E23" s="26">
        <v>717.21500000000003</v>
      </c>
      <c r="F23" s="26">
        <v>0</v>
      </c>
      <c r="G23" s="26">
        <v>0</v>
      </c>
      <c r="H23" s="26">
        <v>0</v>
      </c>
      <c r="I23" s="26">
        <v>0</v>
      </c>
      <c r="J23" s="26">
        <v>0</v>
      </c>
      <c r="K23" s="26">
        <v>0</v>
      </c>
      <c r="L23" s="26">
        <v>0</v>
      </c>
      <c r="M23" s="26">
        <v>0</v>
      </c>
      <c r="N23" s="26">
        <v>0</v>
      </c>
      <c r="O23" s="26">
        <v>0.21899999999993724</v>
      </c>
      <c r="P23" s="26">
        <v>717.43399999999997</v>
      </c>
      <c r="Q23" s="26">
        <v>12.979383586290266</v>
      </c>
      <c r="T23" s="26" t="s">
        <v>27</v>
      </c>
      <c r="U23" s="26">
        <f t="shared" si="1"/>
        <v>0</v>
      </c>
      <c r="V23" s="26">
        <f t="shared" si="2"/>
        <v>0</v>
      </c>
      <c r="W23" s="26">
        <f t="shared" si="3"/>
        <v>99.969474543999866</v>
      </c>
      <c r="X23" s="26">
        <f t="shared" si="4"/>
        <v>0</v>
      </c>
      <c r="Y23" s="26">
        <f t="shared" si="5"/>
        <v>0</v>
      </c>
      <c r="Z23" s="26">
        <f t="shared" si="6"/>
        <v>0</v>
      </c>
      <c r="AA23" s="26">
        <f t="shared" si="7"/>
        <v>0</v>
      </c>
      <c r="AB23" s="26">
        <f t="shared" si="8"/>
        <v>0</v>
      </c>
      <c r="AC23" s="26">
        <f t="shared" si="9"/>
        <v>0</v>
      </c>
      <c r="AD23" s="26">
        <f t="shared" si="10"/>
        <v>0</v>
      </c>
      <c r="AE23" s="26">
        <f t="shared" si="11"/>
        <v>0</v>
      </c>
      <c r="AF23" s="26">
        <f t="shared" si="12"/>
        <v>0</v>
      </c>
      <c r="AG23" s="26">
        <f t="shared" si="13"/>
        <v>3.0525456000125063E-2</v>
      </c>
      <c r="AH23" s="26">
        <f t="shared" si="14"/>
        <v>100</v>
      </c>
    </row>
    <row r="24" spans="2:34" s="26" customFormat="1" x14ac:dyDescent="0.3">
      <c r="B24" s="40" t="s">
        <v>98</v>
      </c>
      <c r="C24" s="40">
        <f>C25-C23</f>
        <v>0</v>
      </c>
      <c r="D24" s="40">
        <f t="shared" ref="D24:Q24" si="18">D25-D23</f>
        <v>3.0000000000000001E-3</v>
      </c>
      <c r="E24" s="40">
        <f t="shared" si="18"/>
        <v>0</v>
      </c>
      <c r="F24" s="40">
        <f t="shared" si="18"/>
        <v>0</v>
      </c>
      <c r="G24" s="40">
        <f t="shared" si="18"/>
        <v>0.05</v>
      </c>
      <c r="H24" s="40">
        <f t="shared" si="18"/>
        <v>0</v>
      </c>
      <c r="I24" s="40">
        <f t="shared" si="18"/>
        <v>3.887</v>
      </c>
      <c r="J24" s="40">
        <f t="shared" si="18"/>
        <v>0</v>
      </c>
      <c r="K24" s="40">
        <f t="shared" si="18"/>
        <v>1.2999999999999999E-2</v>
      </c>
      <c r="L24" s="40">
        <f t="shared" si="18"/>
        <v>0</v>
      </c>
      <c r="M24" s="40">
        <f t="shared" si="18"/>
        <v>1E-3</v>
      </c>
      <c r="N24" s="40">
        <f t="shared" si="18"/>
        <v>0.73899999999999999</v>
      </c>
      <c r="O24" s="40">
        <f t="shared" si="18"/>
        <v>3.2320000000000846</v>
      </c>
      <c r="P24" s="40">
        <f t="shared" si="18"/>
        <v>7.9250000000000682</v>
      </c>
      <c r="Q24" s="40">
        <f t="shared" si="18"/>
        <v>0.14337432421846685</v>
      </c>
      <c r="T24" s="40" t="s">
        <v>98</v>
      </c>
      <c r="U24" s="40">
        <f t="shared" si="1"/>
        <v>0</v>
      </c>
      <c r="V24" s="40">
        <f t="shared" si="2"/>
        <v>3.7854889589905037E-2</v>
      </c>
      <c r="W24" s="40">
        <f t="shared" si="3"/>
        <v>0</v>
      </c>
      <c r="X24" s="40">
        <f t="shared" si="4"/>
        <v>0</v>
      </c>
      <c r="Y24" s="40">
        <f t="shared" si="5"/>
        <v>0.63091482649841735</v>
      </c>
      <c r="Z24" s="40">
        <f t="shared" si="6"/>
        <v>0</v>
      </c>
      <c r="AA24" s="40">
        <f t="shared" si="7"/>
        <v>49.04731861198696</v>
      </c>
      <c r="AB24" s="40">
        <f t="shared" si="8"/>
        <v>0</v>
      </c>
      <c r="AC24" s="40">
        <f t="shared" si="9"/>
        <v>0.16403785488958847</v>
      </c>
      <c r="AD24" s="40">
        <f t="shared" si="10"/>
        <v>0</v>
      </c>
      <c r="AE24" s="40">
        <f t="shared" si="11"/>
        <v>1.2618296529968346E-2</v>
      </c>
      <c r="AF24" s="40">
        <f t="shared" si="12"/>
        <v>9.3249211356466084</v>
      </c>
      <c r="AG24" s="40">
        <f t="shared" si="13"/>
        <v>40.782334384858757</v>
      </c>
      <c r="AH24" s="40">
        <f t="shared" si="14"/>
        <v>100</v>
      </c>
    </row>
    <row r="25" spans="2:34" s="26" customFormat="1" x14ac:dyDescent="0.3">
      <c r="B25" s="40" t="s">
        <v>28</v>
      </c>
      <c r="C25" s="40">
        <v>0</v>
      </c>
      <c r="D25" s="40">
        <v>3.0000000000000001E-3</v>
      </c>
      <c r="E25" s="40">
        <v>717.21500000000003</v>
      </c>
      <c r="F25" s="40">
        <v>0</v>
      </c>
      <c r="G25" s="40">
        <v>0.05</v>
      </c>
      <c r="H25" s="40">
        <v>0</v>
      </c>
      <c r="I25" s="40">
        <v>3.887</v>
      </c>
      <c r="J25" s="40">
        <v>0</v>
      </c>
      <c r="K25" s="40">
        <v>1.2999999999999999E-2</v>
      </c>
      <c r="L25" s="40">
        <v>0</v>
      </c>
      <c r="M25" s="40">
        <v>1E-3</v>
      </c>
      <c r="N25" s="40">
        <v>0.73899999999999999</v>
      </c>
      <c r="O25" s="40">
        <v>3.4510000000000218</v>
      </c>
      <c r="P25" s="40">
        <v>725.35900000000004</v>
      </c>
      <c r="Q25" s="40">
        <v>13.122757910508733</v>
      </c>
      <c r="T25" s="40" t="s">
        <v>28</v>
      </c>
      <c r="U25" s="40">
        <f t="shared" si="1"/>
        <v>0</v>
      </c>
      <c r="V25" s="40">
        <f t="shared" si="2"/>
        <v>4.1358830592851266E-4</v>
      </c>
      <c r="W25" s="40">
        <f t="shared" si="3"/>
        <v>98.877245612172729</v>
      </c>
      <c r="X25" s="40">
        <f t="shared" si="4"/>
        <v>0</v>
      </c>
      <c r="Y25" s="40">
        <f t="shared" si="5"/>
        <v>6.893138432141877E-3</v>
      </c>
      <c r="Z25" s="40">
        <f t="shared" si="6"/>
        <v>0</v>
      </c>
      <c r="AA25" s="40">
        <f t="shared" si="7"/>
        <v>0.53587258171470953</v>
      </c>
      <c r="AB25" s="40">
        <f t="shared" si="8"/>
        <v>0</v>
      </c>
      <c r="AC25" s="40">
        <f t="shared" si="9"/>
        <v>1.7922159923568881E-3</v>
      </c>
      <c r="AD25" s="40">
        <f t="shared" si="10"/>
        <v>0</v>
      </c>
      <c r="AE25" s="40">
        <f t="shared" si="11"/>
        <v>1.3786276864283755E-4</v>
      </c>
      <c r="AF25" s="40">
        <f t="shared" si="12"/>
        <v>0.10188058602705694</v>
      </c>
      <c r="AG25" s="40">
        <f t="shared" si="13"/>
        <v>0.47576441458643537</v>
      </c>
      <c r="AH25" s="40">
        <f t="shared" si="14"/>
        <v>100</v>
      </c>
    </row>
    <row r="26" spans="2:34" s="26" customFormat="1" x14ac:dyDescent="0.3">
      <c r="B26" s="26" t="s">
        <v>30</v>
      </c>
      <c r="C26" s="26">
        <v>0</v>
      </c>
      <c r="D26" s="26">
        <v>259.33800000000002</v>
      </c>
      <c r="E26" s="26">
        <v>0</v>
      </c>
      <c r="F26" s="26">
        <v>0</v>
      </c>
      <c r="G26" s="26">
        <v>0</v>
      </c>
      <c r="H26" s="26">
        <v>0</v>
      </c>
      <c r="I26" s="26">
        <v>4.3999999999999997E-2</v>
      </c>
      <c r="J26" s="26">
        <v>0</v>
      </c>
      <c r="K26" s="26">
        <v>0</v>
      </c>
      <c r="L26" s="26">
        <v>0</v>
      </c>
      <c r="M26" s="26">
        <v>1E-3</v>
      </c>
      <c r="N26" s="26">
        <v>0</v>
      </c>
      <c r="O26" s="26">
        <v>1.6829999999999927</v>
      </c>
      <c r="P26" s="26">
        <v>261.06599999999997</v>
      </c>
      <c r="Q26" s="26">
        <v>4.7230487478129763</v>
      </c>
      <c r="T26" s="26" t="s">
        <v>30</v>
      </c>
      <c r="U26" s="26">
        <f t="shared" si="1"/>
        <v>0</v>
      </c>
      <c r="V26" s="26">
        <f t="shared" si="2"/>
        <v>99.338098411895857</v>
      </c>
      <c r="W26" s="26">
        <f t="shared" si="3"/>
        <v>0</v>
      </c>
      <c r="X26" s="26">
        <f t="shared" si="4"/>
        <v>0</v>
      </c>
      <c r="Y26" s="26">
        <f t="shared" si="5"/>
        <v>0</v>
      </c>
      <c r="Z26" s="26">
        <f t="shared" si="6"/>
        <v>0</v>
      </c>
      <c r="AA26" s="26">
        <f t="shared" si="7"/>
        <v>1.6853975623022533E-2</v>
      </c>
      <c r="AB26" s="26">
        <f t="shared" si="8"/>
        <v>0</v>
      </c>
      <c r="AC26" s="26">
        <f t="shared" si="9"/>
        <v>0</v>
      </c>
      <c r="AD26" s="26">
        <f t="shared" si="10"/>
        <v>0</v>
      </c>
      <c r="AE26" s="26">
        <f t="shared" si="11"/>
        <v>3.8304490052323939E-4</v>
      </c>
      <c r="AF26" s="26">
        <f t="shared" si="12"/>
        <v>0</v>
      </c>
      <c r="AG26" s="26">
        <f t="shared" si="13"/>
        <v>0.64466456758060908</v>
      </c>
      <c r="AH26" s="26">
        <f t="shared" si="14"/>
        <v>100</v>
      </c>
    </row>
    <row r="27" spans="2:34" s="26" customFormat="1" x14ac:dyDescent="0.3">
      <c r="B27" s="26" t="s">
        <v>112</v>
      </c>
      <c r="C27" s="26">
        <v>0</v>
      </c>
      <c r="D27" s="26">
        <v>0</v>
      </c>
      <c r="E27" s="26">
        <v>96.025000000000006</v>
      </c>
      <c r="F27" s="26">
        <v>0</v>
      </c>
      <c r="G27" s="26">
        <v>0</v>
      </c>
      <c r="H27" s="26">
        <v>0</v>
      </c>
      <c r="I27" s="26">
        <v>0</v>
      </c>
      <c r="J27" s="26">
        <v>0</v>
      </c>
      <c r="K27" s="26">
        <v>2E-3</v>
      </c>
      <c r="L27" s="26">
        <v>0</v>
      </c>
      <c r="M27" s="26">
        <v>6.0000000000000001E-3</v>
      </c>
      <c r="N27" s="26">
        <v>0</v>
      </c>
      <c r="O27" s="26">
        <v>8.7000000000003297E-2</v>
      </c>
      <c r="P27" s="26">
        <v>96.12</v>
      </c>
      <c r="Q27" s="26">
        <v>1.7389451159468616</v>
      </c>
      <c r="T27" s="26" t="s">
        <v>112</v>
      </c>
      <c r="U27" s="26">
        <f t="shared" si="1"/>
        <v>0</v>
      </c>
      <c r="V27" s="26">
        <f t="shared" si="2"/>
        <v>0</v>
      </c>
      <c r="W27" s="26">
        <f t="shared" si="3"/>
        <v>99.901165210153977</v>
      </c>
      <c r="X27" s="26">
        <f t="shared" si="4"/>
        <v>0</v>
      </c>
      <c r="Y27" s="26">
        <f t="shared" si="5"/>
        <v>0</v>
      </c>
      <c r="Z27" s="26">
        <f t="shared" si="6"/>
        <v>0</v>
      </c>
      <c r="AA27" s="26">
        <f t="shared" si="7"/>
        <v>0</v>
      </c>
      <c r="AB27" s="26">
        <f t="shared" si="8"/>
        <v>0</v>
      </c>
      <c r="AC27" s="26">
        <f t="shared" si="9"/>
        <v>2.0807324178110697E-3</v>
      </c>
      <c r="AD27" s="26">
        <f t="shared" si="10"/>
        <v>0</v>
      </c>
      <c r="AE27" s="26">
        <f t="shared" si="11"/>
        <v>6.2421972534332081E-3</v>
      </c>
      <c r="AF27" s="26">
        <f t="shared" si="12"/>
        <v>0</v>
      </c>
      <c r="AG27" s="26">
        <f t="shared" si="13"/>
        <v>9.051186017478495E-2</v>
      </c>
      <c r="AH27" s="26">
        <f t="shared" si="14"/>
        <v>100</v>
      </c>
    </row>
    <row r="28" spans="2:34" s="26" customFormat="1" x14ac:dyDescent="0.3">
      <c r="B28" s="40" t="s">
        <v>99</v>
      </c>
      <c r="C28" s="40">
        <f>C29-C27-C26-C25-C22-C14</f>
        <v>0</v>
      </c>
      <c r="D28" s="40">
        <f t="shared" ref="D28:Q28" si="19">D29-D27-D26-D25-D22-D14</f>
        <v>48.587999999999994</v>
      </c>
      <c r="E28" s="40">
        <f t="shared" si="19"/>
        <v>47.656000000000319</v>
      </c>
      <c r="F28" s="40">
        <f t="shared" si="19"/>
        <v>0</v>
      </c>
      <c r="G28" s="40">
        <f t="shared" si="19"/>
        <v>0</v>
      </c>
      <c r="H28" s="40">
        <f t="shared" si="19"/>
        <v>0</v>
      </c>
      <c r="I28" s="40">
        <f t="shared" si="19"/>
        <v>0.30800000000004957</v>
      </c>
      <c r="J28" s="40">
        <f t="shared" si="19"/>
        <v>0</v>
      </c>
      <c r="K28" s="40">
        <f t="shared" si="19"/>
        <v>2.0000000000024443E-3</v>
      </c>
      <c r="L28" s="40">
        <f t="shared" si="19"/>
        <v>1.0000000000005116E-2</v>
      </c>
      <c r="M28" s="40">
        <f t="shared" si="19"/>
        <v>6.0000000000002274E-3</v>
      </c>
      <c r="N28" s="40">
        <f t="shared" si="19"/>
        <v>0.46600000000000108</v>
      </c>
      <c r="O28" s="40">
        <f t="shared" si="19"/>
        <v>0.80599999999911631</v>
      </c>
      <c r="P28" s="40">
        <f t="shared" si="19"/>
        <v>97.841999999999757</v>
      </c>
      <c r="Q28" s="40">
        <f t="shared" si="19"/>
        <v>1.7700985022312956</v>
      </c>
      <c r="T28" s="40" t="s">
        <v>99</v>
      </c>
      <c r="U28" s="40">
        <f t="shared" si="1"/>
        <v>0</v>
      </c>
      <c r="V28" s="40">
        <f t="shared" si="2"/>
        <v>49.659655362727776</v>
      </c>
      <c r="W28" s="40">
        <f t="shared" si="3"/>
        <v>48.70709920075268</v>
      </c>
      <c r="X28" s="40">
        <f t="shared" si="4"/>
        <v>0</v>
      </c>
      <c r="Y28" s="40">
        <f t="shared" si="5"/>
        <v>0</v>
      </c>
      <c r="Z28" s="40">
        <f t="shared" si="6"/>
        <v>0</v>
      </c>
      <c r="AA28" s="40">
        <f t="shared" si="7"/>
        <v>0.3147932380777686</v>
      </c>
      <c r="AB28" s="40">
        <f t="shared" si="8"/>
        <v>0</v>
      </c>
      <c r="AC28" s="40">
        <f t="shared" si="9"/>
        <v>2.044111935572095E-3</v>
      </c>
      <c r="AD28" s="40">
        <f t="shared" si="10"/>
        <v>1.0220559677853212E-2</v>
      </c>
      <c r="AE28" s="40">
        <f t="shared" si="11"/>
        <v>6.1323358067090225E-3</v>
      </c>
      <c r="AF28" s="40">
        <f t="shared" si="12"/>
        <v>0.47627808098771718</v>
      </c>
      <c r="AG28" s="40">
        <f t="shared" si="13"/>
        <v>0.8237771100336444</v>
      </c>
      <c r="AH28" s="40">
        <f t="shared" si="14"/>
        <v>100</v>
      </c>
    </row>
    <row r="29" spans="2:34" s="26" customFormat="1" x14ac:dyDescent="0.3">
      <c r="B29" s="40" t="s">
        <v>102</v>
      </c>
      <c r="C29" s="40">
        <v>26.277999999999999</v>
      </c>
      <c r="D29" s="40">
        <v>654.25900000000001</v>
      </c>
      <c r="E29" s="40">
        <v>4155.4750000000004</v>
      </c>
      <c r="F29" s="40">
        <v>0.44600000000000001</v>
      </c>
      <c r="G29" s="40">
        <v>19.251000000000001</v>
      </c>
      <c r="H29" s="40">
        <v>42.115000000000002</v>
      </c>
      <c r="I29" s="40">
        <v>264.548</v>
      </c>
      <c r="J29" s="40">
        <v>34.326000000000001</v>
      </c>
      <c r="K29" s="40">
        <v>35.68</v>
      </c>
      <c r="L29" s="40">
        <v>118.473</v>
      </c>
      <c r="M29" s="40">
        <v>48.844999999999999</v>
      </c>
      <c r="N29" s="40">
        <v>33.878</v>
      </c>
      <c r="O29" s="40">
        <v>93.914999999999054</v>
      </c>
      <c r="P29" s="40">
        <v>5527.4889999999996</v>
      </c>
      <c r="Q29" s="40">
        <v>100</v>
      </c>
      <c r="T29" s="40" t="s">
        <v>102</v>
      </c>
      <c r="U29" s="40">
        <f t="shared" si="1"/>
        <v>0.47540574029183957</v>
      </c>
      <c r="V29" s="40">
        <f t="shared" si="2"/>
        <v>11.836459556952535</v>
      </c>
      <c r="W29" s="40">
        <f t="shared" si="3"/>
        <v>75.178349518198957</v>
      </c>
      <c r="X29" s="40">
        <f t="shared" si="4"/>
        <v>8.068763230465046E-3</v>
      </c>
      <c r="Y29" s="40">
        <f t="shared" si="5"/>
        <v>0.34827749091857085</v>
      </c>
      <c r="Z29" s="40">
        <f t="shared" si="6"/>
        <v>0.76191920056285967</v>
      </c>
      <c r="AA29" s="40">
        <f t="shared" si="7"/>
        <v>4.7860429934822122</v>
      </c>
      <c r="AB29" s="40">
        <f t="shared" si="8"/>
        <v>0.62100530638776485</v>
      </c>
      <c r="AC29" s="40">
        <f t="shared" si="9"/>
        <v>0.64550105843720362</v>
      </c>
      <c r="AD29" s="40">
        <f t="shared" si="10"/>
        <v>2.1433421215311328</v>
      </c>
      <c r="AE29" s="40">
        <f t="shared" si="11"/>
        <v>0.88367430491494425</v>
      </c>
      <c r="AF29" s="40">
        <f t="shared" si="12"/>
        <v>0.61290036036254436</v>
      </c>
      <c r="AG29" s="40">
        <f t="shared" si="13"/>
        <v>1.6990535847289621</v>
      </c>
      <c r="AH29" s="40">
        <f t="shared" si="14"/>
        <v>100</v>
      </c>
    </row>
    <row r="30" spans="2:34" s="26" customFormat="1" x14ac:dyDescent="0.3"/>
    <row r="31" spans="2:34" s="26" customFormat="1" x14ac:dyDescent="0.3"/>
    <row r="32" spans="2:34" s="26" customFormat="1" x14ac:dyDescent="0.3"/>
    <row r="33" s="26" customFormat="1" x14ac:dyDescent="0.3"/>
    <row r="34" s="26" customFormat="1" x14ac:dyDescent="0.3"/>
    <row r="35" s="26" customFormat="1" x14ac:dyDescent="0.3"/>
    <row r="36" s="26" customFormat="1" x14ac:dyDescent="0.3"/>
    <row r="37" s="26" customFormat="1" x14ac:dyDescent="0.3"/>
  </sheetData>
  <sortState ref="AJ13:AL24">
    <sortCondition descending="1" ref="AK13:AK24"/>
  </sortState>
  <mergeCells count="1">
    <mergeCell ref="B2:Q2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I62"/>
  <sheetViews>
    <sheetView topLeftCell="A31" workbookViewId="0">
      <selection sqref="A1:E1048576"/>
    </sheetView>
  </sheetViews>
  <sheetFormatPr defaultRowHeight="13.5" x14ac:dyDescent="0.25"/>
  <cols>
    <col min="1" max="3" width="9.140625" style="2"/>
    <col min="4" max="4" width="28.85546875" style="2" customWidth="1"/>
    <col min="5" max="16384" width="9.140625" style="2"/>
  </cols>
  <sheetData>
    <row r="4" spans="2:9" ht="14.25" thickBot="1" x14ac:dyDescent="0.3">
      <c r="B4" s="146" t="s">
        <v>267</v>
      </c>
      <c r="C4" s="146"/>
      <c r="D4" s="146"/>
      <c r="E4" s="146"/>
      <c r="F4" s="146"/>
      <c r="G4" s="146"/>
      <c r="H4" s="146"/>
      <c r="I4" s="146"/>
    </row>
    <row r="5" spans="2:9" ht="14.25" thickBot="1" x14ac:dyDescent="0.3">
      <c r="B5" s="51" t="s">
        <v>261</v>
      </c>
      <c r="C5" s="52" t="s">
        <v>262</v>
      </c>
      <c r="D5" s="52" t="s">
        <v>263</v>
      </c>
      <c r="E5" s="52" t="s">
        <v>264</v>
      </c>
      <c r="F5" s="52" t="s">
        <v>265</v>
      </c>
      <c r="G5" s="53" t="s">
        <v>266</v>
      </c>
      <c r="H5" s="16"/>
      <c r="I5" s="16"/>
    </row>
    <row r="6" spans="2:9" x14ac:dyDescent="0.25">
      <c r="B6" s="107">
        <v>1</v>
      </c>
      <c r="C6" s="50" t="s">
        <v>162</v>
      </c>
      <c r="D6" s="50" t="s">
        <v>163</v>
      </c>
      <c r="E6" s="50">
        <v>747.93899999999996</v>
      </c>
      <c r="F6" s="50">
        <f t="shared" ref="F6:F30" si="0">E6/E$60*100</f>
        <v>11.288237874040155</v>
      </c>
      <c r="G6" s="61">
        <f t="shared" ref="G6:G30" si="1">E6/E$62*100</f>
        <v>9.5286197216473347</v>
      </c>
    </row>
    <row r="7" spans="2:9" x14ac:dyDescent="0.25">
      <c r="B7" s="78">
        <v>2</v>
      </c>
      <c r="C7" s="48" t="s">
        <v>160</v>
      </c>
      <c r="D7" s="48" t="s">
        <v>161</v>
      </c>
      <c r="E7" s="48">
        <v>404.93099999999998</v>
      </c>
      <c r="F7" s="48">
        <f t="shared" si="0"/>
        <v>6.1114040724884706</v>
      </c>
      <c r="G7" s="62">
        <f t="shared" si="1"/>
        <v>5.1587542734185243</v>
      </c>
    </row>
    <row r="8" spans="2:9" x14ac:dyDescent="0.25">
      <c r="B8" s="78">
        <v>3</v>
      </c>
      <c r="C8" s="48" t="s">
        <v>248</v>
      </c>
      <c r="D8" s="48" t="s">
        <v>324</v>
      </c>
      <c r="E8" s="48">
        <v>115.736</v>
      </c>
      <c r="F8" s="48">
        <f t="shared" si="0"/>
        <v>1.7467407082528272</v>
      </c>
      <c r="G8" s="62">
        <f t="shared" si="1"/>
        <v>1.4744575855846214</v>
      </c>
    </row>
    <row r="9" spans="2:9" x14ac:dyDescent="0.25">
      <c r="B9" s="78">
        <v>4</v>
      </c>
      <c r="C9" s="48" t="s">
        <v>232</v>
      </c>
      <c r="D9" s="48" t="s">
        <v>325</v>
      </c>
      <c r="E9" s="48">
        <v>104.489</v>
      </c>
      <c r="F9" s="48">
        <f t="shared" si="0"/>
        <v>1.5769958341797685</v>
      </c>
      <c r="G9" s="62">
        <f t="shared" si="1"/>
        <v>1.3311726572557503</v>
      </c>
    </row>
    <row r="10" spans="2:9" x14ac:dyDescent="0.25">
      <c r="B10" s="78">
        <v>5</v>
      </c>
      <c r="C10" s="48" t="s">
        <v>166</v>
      </c>
      <c r="D10" s="48" t="s">
        <v>167</v>
      </c>
      <c r="E10" s="48">
        <v>98.203999999999994</v>
      </c>
      <c r="F10" s="48">
        <f t="shared" si="0"/>
        <v>1.4821397362381683</v>
      </c>
      <c r="G10" s="62">
        <f t="shared" si="1"/>
        <v>1.2511027919986188</v>
      </c>
    </row>
    <row r="11" spans="2:9" x14ac:dyDescent="0.25">
      <c r="B11" s="78">
        <v>6</v>
      </c>
      <c r="C11" s="48" t="s">
        <v>173</v>
      </c>
      <c r="D11" s="48" t="s">
        <v>174</v>
      </c>
      <c r="E11" s="48">
        <v>96.051000000000002</v>
      </c>
      <c r="F11" s="48">
        <f t="shared" si="0"/>
        <v>1.4496456743657318</v>
      </c>
      <c r="G11" s="62">
        <f t="shared" si="1"/>
        <v>1.2236739264618484</v>
      </c>
    </row>
    <row r="12" spans="2:9" x14ac:dyDescent="0.25">
      <c r="B12" s="78">
        <v>7</v>
      </c>
      <c r="C12" s="48" t="s">
        <v>152</v>
      </c>
      <c r="D12" s="48" t="s">
        <v>153</v>
      </c>
      <c r="E12" s="48">
        <v>77.838999999999999</v>
      </c>
      <c r="F12" s="48">
        <f t="shared" si="0"/>
        <v>1.174781830974734</v>
      </c>
      <c r="G12" s="62">
        <f t="shared" si="1"/>
        <v>0.99165604482893255</v>
      </c>
    </row>
    <row r="13" spans="2:9" x14ac:dyDescent="0.25">
      <c r="B13" s="78">
        <v>8</v>
      </c>
      <c r="C13" s="48" t="s">
        <v>223</v>
      </c>
      <c r="D13" s="48" t="s">
        <v>224</v>
      </c>
      <c r="E13" s="48">
        <v>77.236999999999995</v>
      </c>
      <c r="F13" s="48">
        <f t="shared" si="0"/>
        <v>1.1656961713150931</v>
      </c>
      <c r="G13" s="62">
        <f t="shared" si="1"/>
        <v>0.98398666394034184</v>
      </c>
    </row>
    <row r="14" spans="2:9" x14ac:dyDescent="0.25">
      <c r="B14" s="78">
        <v>9</v>
      </c>
      <c r="C14" s="48" t="s">
        <v>227</v>
      </c>
      <c r="D14" s="109" t="s">
        <v>337</v>
      </c>
      <c r="E14" s="48">
        <v>69.998999999999995</v>
      </c>
      <c r="F14" s="48">
        <f t="shared" si="0"/>
        <v>1.0564569609887129</v>
      </c>
      <c r="G14" s="62">
        <f t="shared" si="1"/>
        <v>0.89177573558216894</v>
      </c>
    </row>
    <row r="15" spans="2:9" x14ac:dyDescent="0.25">
      <c r="B15" s="78">
        <v>10</v>
      </c>
      <c r="C15" s="48" t="s">
        <v>127</v>
      </c>
      <c r="D15" s="48" t="s">
        <v>326</v>
      </c>
      <c r="E15" s="48">
        <v>69.040999999999997</v>
      </c>
      <c r="F15" s="48">
        <f t="shared" si="0"/>
        <v>1.0419983863144004</v>
      </c>
      <c r="G15" s="62">
        <f t="shared" si="1"/>
        <v>0.879570973304312</v>
      </c>
    </row>
    <row r="16" spans="2:9" x14ac:dyDescent="0.25">
      <c r="B16" s="78">
        <v>11</v>
      </c>
      <c r="C16" s="48" t="s">
        <v>142</v>
      </c>
      <c r="D16" s="109" t="s">
        <v>338</v>
      </c>
      <c r="E16" s="48">
        <v>61.64</v>
      </c>
      <c r="F16" s="48">
        <f t="shared" si="0"/>
        <v>0.93029910534928006</v>
      </c>
      <c r="G16" s="62">
        <f t="shared" si="1"/>
        <v>0.78528345178195269</v>
      </c>
    </row>
    <row r="17" spans="2:7" x14ac:dyDescent="0.25">
      <c r="B17" s="78">
        <v>12</v>
      </c>
      <c r="C17" s="48" t="s">
        <v>145</v>
      </c>
      <c r="D17" s="48" t="s">
        <v>368</v>
      </c>
      <c r="E17" s="48">
        <v>53.66</v>
      </c>
      <c r="F17" s="48">
        <f t="shared" si="0"/>
        <v>0.80986129125636541</v>
      </c>
      <c r="G17" s="62">
        <f t="shared" si="1"/>
        <v>0.68361956558435388</v>
      </c>
    </row>
    <row r="18" spans="2:7" x14ac:dyDescent="0.25">
      <c r="B18" s="78">
        <v>13</v>
      </c>
      <c r="C18" s="48" t="s">
        <v>243</v>
      </c>
      <c r="D18" s="48" t="s">
        <v>369</v>
      </c>
      <c r="E18" s="48">
        <v>51.701000000000001</v>
      </c>
      <c r="F18" s="48">
        <f t="shared" si="0"/>
        <v>0.78029516621776662</v>
      </c>
      <c r="G18" s="62">
        <f t="shared" si="1"/>
        <v>0.6586622281080261</v>
      </c>
    </row>
    <row r="19" spans="2:7" x14ac:dyDescent="0.25">
      <c r="B19" s="78">
        <v>14</v>
      </c>
      <c r="C19" s="48" t="s">
        <v>255</v>
      </c>
      <c r="D19" s="48" t="s">
        <v>370</v>
      </c>
      <c r="E19" s="48">
        <v>47.970999999999997</v>
      </c>
      <c r="F19" s="48">
        <f t="shared" si="0"/>
        <v>0.7240002982269681</v>
      </c>
      <c r="G19" s="62">
        <f t="shared" si="1"/>
        <v>0.61114264220363479</v>
      </c>
    </row>
    <row r="20" spans="2:7" x14ac:dyDescent="0.25">
      <c r="B20" s="78">
        <v>15</v>
      </c>
      <c r="C20" s="48" t="s">
        <v>253</v>
      </c>
      <c r="D20" s="48" t="s">
        <v>327</v>
      </c>
      <c r="E20" s="48">
        <v>43.893000000000001</v>
      </c>
      <c r="F20" s="48">
        <f t="shared" si="0"/>
        <v>0.66245325488474938</v>
      </c>
      <c r="G20" s="62">
        <f t="shared" si="1"/>
        <v>0.55918959359288201</v>
      </c>
    </row>
    <row r="21" spans="2:7" x14ac:dyDescent="0.25">
      <c r="B21" s="78">
        <v>16</v>
      </c>
      <c r="C21" s="48" t="s">
        <v>125</v>
      </c>
      <c r="D21" s="48" t="s">
        <v>126</v>
      </c>
      <c r="E21" s="48">
        <v>41.774000000000001</v>
      </c>
      <c r="F21" s="48">
        <f t="shared" si="0"/>
        <v>0.63047233658112956</v>
      </c>
      <c r="G21" s="62">
        <f t="shared" si="1"/>
        <v>0.532193882458457</v>
      </c>
    </row>
    <row r="22" spans="2:7" x14ac:dyDescent="0.25">
      <c r="B22" s="78">
        <v>17</v>
      </c>
      <c r="C22" s="48" t="s">
        <v>249</v>
      </c>
      <c r="D22" s="106" t="s">
        <v>328</v>
      </c>
      <c r="E22" s="48">
        <v>40.753999999999998</v>
      </c>
      <c r="F22" s="48">
        <f t="shared" si="0"/>
        <v>0.61507802951662172</v>
      </c>
      <c r="G22" s="62">
        <f t="shared" si="1"/>
        <v>0.51919925038808712</v>
      </c>
    </row>
    <row r="23" spans="2:7" x14ac:dyDescent="0.25">
      <c r="B23" s="78">
        <v>18</v>
      </c>
      <c r="C23" s="48" t="s">
        <v>175</v>
      </c>
      <c r="D23" s="48" t="s">
        <v>329</v>
      </c>
      <c r="E23" s="48">
        <v>40.158000000000001</v>
      </c>
      <c r="F23" s="48">
        <f t="shared" si="0"/>
        <v>0.60608292460441904</v>
      </c>
      <c r="G23" s="62">
        <f t="shared" si="1"/>
        <v>0.5116063085116751</v>
      </c>
    </row>
    <row r="24" spans="2:7" x14ac:dyDescent="0.25">
      <c r="B24" s="78">
        <v>19</v>
      </c>
      <c r="C24" s="48" t="s">
        <v>252</v>
      </c>
      <c r="D24" s="48" t="s">
        <v>330</v>
      </c>
      <c r="E24" s="48">
        <v>39.771999999999998</v>
      </c>
      <c r="F24" s="48">
        <f t="shared" si="0"/>
        <v>0.60025723585255619</v>
      </c>
      <c r="G24" s="62">
        <f t="shared" si="1"/>
        <v>0.50668873206151555</v>
      </c>
    </row>
    <row r="25" spans="2:7" x14ac:dyDescent="0.25">
      <c r="B25" s="78">
        <v>20</v>
      </c>
      <c r="C25" s="48" t="s">
        <v>187</v>
      </c>
      <c r="D25" s="48" t="s">
        <v>186</v>
      </c>
      <c r="E25" s="48">
        <v>34.201999999999998</v>
      </c>
      <c r="F25" s="48">
        <f t="shared" si="0"/>
        <v>0.51619224531401808</v>
      </c>
      <c r="G25" s="62">
        <f t="shared" si="1"/>
        <v>0.43572784908900619</v>
      </c>
    </row>
    <row r="26" spans="2:7" x14ac:dyDescent="0.25">
      <c r="B26" s="78">
        <v>21</v>
      </c>
      <c r="C26" s="48" t="s">
        <v>128</v>
      </c>
      <c r="D26" s="48" t="s">
        <v>129</v>
      </c>
      <c r="E26" s="48">
        <v>34.006999999999998</v>
      </c>
      <c r="F26" s="48">
        <f t="shared" si="0"/>
        <v>0.51324921602227391</v>
      </c>
      <c r="G26" s="62">
        <f t="shared" si="1"/>
        <v>0.43324358119320017</v>
      </c>
    </row>
    <row r="27" spans="2:7" x14ac:dyDescent="0.25">
      <c r="B27" s="78">
        <v>22</v>
      </c>
      <c r="C27" s="48" t="s">
        <v>238</v>
      </c>
      <c r="D27" s="48" t="s">
        <v>331</v>
      </c>
      <c r="E27" s="48">
        <v>32.347000000000001</v>
      </c>
      <c r="F27" s="48">
        <f t="shared" si="0"/>
        <v>0.48819573589768278</v>
      </c>
      <c r="G27" s="62">
        <f t="shared" si="1"/>
        <v>0.4120954544904416</v>
      </c>
    </row>
    <row r="28" spans="2:7" x14ac:dyDescent="0.25">
      <c r="B28" s="78">
        <v>23</v>
      </c>
      <c r="C28" s="48" t="s">
        <v>135</v>
      </c>
      <c r="D28" s="48" t="s">
        <v>332</v>
      </c>
      <c r="E28" s="48">
        <v>31.837</v>
      </c>
      <c r="F28" s="48">
        <f t="shared" si="0"/>
        <v>0.48049858236542875</v>
      </c>
      <c r="G28" s="62">
        <f t="shared" si="1"/>
        <v>0.40559813845525672</v>
      </c>
    </row>
    <row r="29" spans="2:7" x14ac:dyDescent="0.25">
      <c r="B29" s="78">
        <v>24</v>
      </c>
      <c r="C29" s="48" t="s">
        <v>237</v>
      </c>
      <c r="D29" s="108" t="s">
        <v>333</v>
      </c>
      <c r="E29" s="48">
        <v>30.588000000000001</v>
      </c>
      <c r="F29" s="48">
        <f t="shared" si="0"/>
        <v>0.46164810244035986</v>
      </c>
      <c r="G29" s="62">
        <f t="shared" si="1"/>
        <v>0.38968608408673533</v>
      </c>
    </row>
    <row r="30" spans="2:7" ht="14.25" thickBot="1" x14ac:dyDescent="0.3">
      <c r="B30" s="79">
        <v>25</v>
      </c>
      <c r="C30" s="55" t="s">
        <v>250</v>
      </c>
      <c r="D30" s="108" t="s">
        <v>334</v>
      </c>
      <c r="E30" s="55">
        <v>28.966000000000001</v>
      </c>
      <c r="F30" s="55">
        <f t="shared" si="0"/>
        <v>0.43716813571621105</v>
      </c>
      <c r="G30" s="56">
        <f t="shared" si="1"/>
        <v>0.3690220711277748</v>
      </c>
    </row>
    <row r="31" spans="2:7" ht="14.25" thickBot="1" x14ac:dyDescent="0.3">
      <c r="B31" s="58" t="s">
        <v>273</v>
      </c>
      <c r="C31" s="59"/>
      <c r="D31" s="59"/>
      <c r="E31" s="59"/>
      <c r="F31" s="59"/>
      <c r="G31" s="60"/>
    </row>
    <row r="32" spans="2:7" x14ac:dyDescent="0.25">
      <c r="B32" s="57" t="s">
        <v>261</v>
      </c>
      <c r="C32" s="44" t="s">
        <v>262</v>
      </c>
      <c r="D32" s="44" t="s">
        <v>263</v>
      </c>
      <c r="E32" s="44" t="s">
        <v>264</v>
      </c>
      <c r="F32" s="44" t="s">
        <v>265</v>
      </c>
      <c r="G32" s="45" t="s">
        <v>266</v>
      </c>
    </row>
    <row r="33" spans="2:7" x14ac:dyDescent="0.25">
      <c r="B33" s="107">
        <v>26</v>
      </c>
      <c r="C33" s="50" t="s">
        <v>256</v>
      </c>
      <c r="D33" s="48" t="s">
        <v>339</v>
      </c>
      <c r="E33" s="50">
        <v>28.606000000000002</v>
      </c>
      <c r="F33" s="50">
        <f t="shared" ref="F33:F58" si="2">E33/E$60*100</f>
        <v>0.43173485086991414</v>
      </c>
      <c r="G33" s="61">
        <f t="shared" ref="G33:G58" si="3">E33/E$62*100</f>
        <v>0.36443573039705607</v>
      </c>
    </row>
    <row r="34" spans="2:7" x14ac:dyDescent="0.25">
      <c r="B34" s="78">
        <v>27</v>
      </c>
      <c r="C34" s="48" t="s">
        <v>258</v>
      </c>
      <c r="D34" s="48" t="s">
        <v>257</v>
      </c>
      <c r="E34" s="48">
        <v>28.57</v>
      </c>
      <c r="F34" s="48">
        <f t="shared" si="2"/>
        <v>0.43119152238528446</v>
      </c>
      <c r="G34" s="62">
        <f t="shared" si="3"/>
        <v>0.36397709632398417</v>
      </c>
    </row>
    <row r="35" spans="2:7" x14ac:dyDescent="0.25">
      <c r="B35" s="78">
        <v>28</v>
      </c>
      <c r="C35" s="48" t="s">
        <v>146</v>
      </c>
      <c r="D35" s="48" t="s">
        <v>340</v>
      </c>
      <c r="E35" s="48">
        <v>27.94</v>
      </c>
      <c r="F35" s="48">
        <f t="shared" si="2"/>
        <v>0.42168327390426485</v>
      </c>
      <c r="G35" s="62">
        <f t="shared" si="3"/>
        <v>0.3559510000452264</v>
      </c>
    </row>
    <row r="36" spans="2:7" x14ac:dyDescent="0.25">
      <c r="B36" s="78">
        <v>29</v>
      </c>
      <c r="C36" s="48" t="s">
        <v>147</v>
      </c>
      <c r="D36" s="48" t="s">
        <v>335</v>
      </c>
      <c r="E36" s="48">
        <v>27.257999999999999</v>
      </c>
      <c r="F36" s="48">
        <f t="shared" si="2"/>
        <v>0.41139021761211353</v>
      </c>
      <c r="G36" s="62">
        <f t="shared" si="3"/>
        <v>0.34726243232758702</v>
      </c>
    </row>
    <row r="37" spans="2:7" x14ac:dyDescent="0.25">
      <c r="B37" s="78">
        <v>30</v>
      </c>
      <c r="C37" s="109" t="s">
        <v>228</v>
      </c>
      <c r="D37" s="48" t="s">
        <v>341</v>
      </c>
      <c r="E37" s="48">
        <v>26.763000000000002</v>
      </c>
      <c r="F37" s="48">
        <f t="shared" si="2"/>
        <v>0.40391945094845527</v>
      </c>
      <c r="G37" s="62">
        <f t="shared" si="3"/>
        <v>0.3409562138228488</v>
      </c>
    </row>
    <row r="38" spans="2:7" x14ac:dyDescent="0.25">
      <c r="B38" s="78">
        <v>31</v>
      </c>
      <c r="C38" s="109" t="s">
        <v>234</v>
      </c>
      <c r="D38" s="48" t="s">
        <v>336</v>
      </c>
      <c r="E38" s="48">
        <v>25.475999999999999</v>
      </c>
      <c r="F38" s="48">
        <f t="shared" si="2"/>
        <v>0.38449545762294385</v>
      </c>
      <c r="G38" s="62">
        <f t="shared" si="3"/>
        <v>0.32456004571052921</v>
      </c>
    </row>
    <row r="39" spans="2:7" x14ac:dyDescent="0.25">
      <c r="B39" s="78">
        <v>32</v>
      </c>
      <c r="C39" s="48" t="s">
        <v>233</v>
      </c>
      <c r="D39" s="48" t="s">
        <v>342</v>
      </c>
      <c r="E39" s="48">
        <v>25.193000000000001</v>
      </c>
      <c r="F39" s="48">
        <f t="shared" si="2"/>
        <v>0.38022429203543823</v>
      </c>
      <c r="G39" s="62">
        <f t="shared" si="3"/>
        <v>0.32095467230276981</v>
      </c>
    </row>
    <row r="40" spans="2:7" x14ac:dyDescent="0.25">
      <c r="B40" s="78">
        <v>33</v>
      </c>
      <c r="C40" s="48" t="s">
        <v>138</v>
      </c>
      <c r="D40" s="48" t="s">
        <v>139</v>
      </c>
      <c r="E40" s="48">
        <v>24.827999999999999</v>
      </c>
      <c r="F40" s="48">
        <f t="shared" si="2"/>
        <v>0.37471554489960945</v>
      </c>
      <c r="G40" s="62">
        <f t="shared" si="3"/>
        <v>0.31630463239523554</v>
      </c>
    </row>
    <row r="41" spans="2:7" x14ac:dyDescent="0.25">
      <c r="B41" s="78">
        <v>34</v>
      </c>
      <c r="C41" s="48" t="s">
        <v>235</v>
      </c>
      <c r="D41" s="48" t="s">
        <v>236</v>
      </c>
      <c r="E41" s="48">
        <v>24.483000000000001</v>
      </c>
      <c r="F41" s="48">
        <f t="shared" si="2"/>
        <v>0.36950864692190827</v>
      </c>
      <c r="G41" s="62">
        <f t="shared" si="3"/>
        <v>0.31190938919496342</v>
      </c>
    </row>
    <row r="42" spans="2:7" x14ac:dyDescent="0.25">
      <c r="B42" s="78">
        <v>35</v>
      </c>
      <c r="C42" s="48" t="s">
        <v>176</v>
      </c>
      <c r="D42" s="48" t="s">
        <v>177</v>
      </c>
      <c r="E42" s="48">
        <v>24.419</v>
      </c>
      <c r="F42" s="48">
        <f t="shared" si="2"/>
        <v>0.3685427296158999</v>
      </c>
      <c r="G42" s="62">
        <f t="shared" si="3"/>
        <v>0.31109403973172456</v>
      </c>
    </row>
    <row r="43" spans="2:7" x14ac:dyDescent="0.25">
      <c r="B43" s="78">
        <v>36</v>
      </c>
      <c r="C43" s="48" t="s">
        <v>190</v>
      </c>
      <c r="D43" s="48" t="s">
        <v>343</v>
      </c>
      <c r="E43" s="48">
        <v>24.114000000000001</v>
      </c>
      <c r="F43" s="48">
        <f t="shared" si="2"/>
        <v>0.36393952995445394</v>
      </c>
      <c r="G43" s="62">
        <f t="shared" si="3"/>
        <v>0.30720838994597671</v>
      </c>
    </row>
    <row r="44" spans="2:7" x14ac:dyDescent="0.25">
      <c r="B44" s="78">
        <v>37</v>
      </c>
      <c r="C44" s="48" t="s">
        <v>178</v>
      </c>
      <c r="D44" s="48" t="s">
        <v>179</v>
      </c>
      <c r="E44" s="48">
        <v>23.936</v>
      </c>
      <c r="F44" s="48">
        <f t="shared" si="2"/>
        <v>0.36125307244711824</v>
      </c>
      <c r="G44" s="62">
        <f t="shared" si="3"/>
        <v>0.30494069925134359</v>
      </c>
    </row>
    <row r="45" spans="2:7" x14ac:dyDescent="0.25">
      <c r="B45" s="78">
        <v>38</v>
      </c>
      <c r="C45" s="48" t="s">
        <v>136</v>
      </c>
      <c r="D45" s="48" t="s">
        <v>137</v>
      </c>
      <c r="E45" s="48">
        <v>23.747</v>
      </c>
      <c r="F45" s="48">
        <f t="shared" si="2"/>
        <v>0.35840059790281237</v>
      </c>
      <c r="G45" s="62">
        <f t="shared" si="3"/>
        <v>0.3025328703677162</v>
      </c>
    </row>
    <row r="46" spans="2:7" x14ac:dyDescent="0.25">
      <c r="B46" s="78">
        <v>39</v>
      </c>
      <c r="C46" s="48" t="s">
        <v>164</v>
      </c>
      <c r="D46" s="48" t="s">
        <v>165</v>
      </c>
      <c r="E46" s="48">
        <v>23.661999999999999</v>
      </c>
      <c r="F46" s="48">
        <f t="shared" si="2"/>
        <v>0.35711773898077004</v>
      </c>
      <c r="G46" s="62">
        <f t="shared" si="3"/>
        <v>0.30144998436185205</v>
      </c>
    </row>
    <row r="47" spans="2:7" x14ac:dyDescent="0.25">
      <c r="B47" s="78">
        <v>40</v>
      </c>
      <c r="C47" s="48" t="s">
        <v>143</v>
      </c>
      <c r="D47" s="48" t="s">
        <v>144</v>
      </c>
      <c r="E47" s="48">
        <v>23.47</v>
      </c>
      <c r="F47" s="48">
        <f t="shared" si="2"/>
        <v>0.35421998706274499</v>
      </c>
      <c r="G47" s="62">
        <f t="shared" si="3"/>
        <v>0.29900393597213543</v>
      </c>
    </row>
    <row r="48" spans="2:7" x14ac:dyDescent="0.25">
      <c r="B48" s="78">
        <v>41</v>
      </c>
      <c r="C48" s="48" t="s">
        <v>116</v>
      </c>
      <c r="D48" s="48" t="s">
        <v>117</v>
      </c>
      <c r="E48" s="48">
        <v>23.166</v>
      </c>
      <c r="F48" s="48">
        <f t="shared" si="2"/>
        <v>0.34963187985920546</v>
      </c>
      <c r="G48" s="62">
        <f t="shared" si="3"/>
        <v>0.29513102602175073</v>
      </c>
    </row>
    <row r="49" spans="2:7" x14ac:dyDescent="0.25">
      <c r="B49" s="78">
        <v>42</v>
      </c>
      <c r="C49" s="48" t="s">
        <v>172</v>
      </c>
      <c r="D49" s="48" t="s">
        <v>344</v>
      </c>
      <c r="E49" s="48">
        <v>22.83</v>
      </c>
      <c r="F49" s="48">
        <f t="shared" si="2"/>
        <v>0.34456081400266164</v>
      </c>
      <c r="G49" s="62">
        <f t="shared" si="3"/>
        <v>0.29085044133974652</v>
      </c>
    </row>
    <row r="50" spans="2:7" x14ac:dyDescent="0.25">
      <c r="B50" s="78">
        <v>43</v>
      </c>
      <c r="C50" s="48" t="s">
        <v>247</v>
      </c>
      <c r="D50" s="48" t="s">
        <v>345</v>
      </c>
      <c r="E50" s="48">
        <v>22.483000000000001</v>
      </c>
      <c r="F50" s="48">
        <f t="shared" si="2"/>
        <v>0.33932373110914771</v>
      </c>
      <c r="G50" s="62">
        <f t="shared" si="3"/>
        <v>0.28642971846874821</v>
      </c>
    </row>
    <row r="51" spans="2:7" x14ac:dyDescent="0.25">
      <c r="B51" s="78">
        <v>44</v>
      </c>
      <c r="C51" s="48" t="s">
        <v>214</v>
      </c>
      <c r="D51" s="48" t="s">
        <v>215</v>
      </c>
      <c r="E51" s="48">
        <v>22.335999999999999</v>
      </c>
      <c r="F51" s="48">
        <f t="shared" si="2"/>
        <v>0.33710513979690976</v>
      </c>
      <c r="G51" s="62">
        <f t="shared" si="3"/>
        <v>0.28455696267037139</v>
      </c>
    </row>
    <row r="52" spans="2:7" x14ac:dyDescent="0.25">
      <c r="B52" s="78">
        <v>45</v>
      </c>
      <c r="C52" s="48" t="s">
        <v>184</v>
      </c>
      <c r="D52" s="48" t="s">
        <v>185</v>
      </c>
      <c r="E52" s="48">
        <v>21.853999999999999</v>
      </c>
      <c r="F52" s="48">
        <f t="shared" si="2"/>
        <v>0.32983057508603447</v>
      </c>
      <c r="G52" s="62">
        <f t="shared" si="3"/>
        <v>0.27841636202535353</v>
      </c>
    </row>
    <row r="53" spans="2:7" x14ac:dyDescent="0.25">
      <c r="B53" s="78">
        <v>46</v>
      </c>
      <c r="C53" s="48" t="s">
        <v>245</v>
      </c>
      <c r="D53" s="48" t="s">
        <v>346</v>
      </c>
      <c r="E53" s="48">
        <v>20.614000000000001</v>
      </c>
      <c r="F53" s="48">
        <f t="shared" si="2"/>
        <v>0.31111592728212295</v>
      </c>
      <c r="G53" s="62">
        <f t="shared" si="3"/>
        <v>0.26261896617510011</v>
      </c>
    </row>
    <row r="54" spans="2:7" x14ac:dyDescent="0.25">
      <c r="B54" s="78">
        <v>47</v>
      </c>
      <c r="C54" s="48" t="s">
        <v>220</v>
      </c>
      <c r="D54" s="48" t="s">
        <v>347</v>
      </c>
      <c r="E54" s="48">
        <v>20.51</v>
      </c>
      <c r="F54" s="48">
        <f t="shared" si="2"/>
        <v>0.30954631165985946</v>
      </c>
      <c r="G54" s="62">
        <f t="shared" si="3"/>
        <v>0.26129402329733692</v>
      </c>
    </row>
    <row r="55" spans="2:7" x14ac:dyDescent="0.25">
      <c r="B55" s="78">
        <v>48</v>
      </c>
      <c r="C55" s="48" t="s">
        <v>130</v>
      </c>
      <c r="D55" s="48" t="s">
        <v>131</v>
      </c>
      <c r="E55" s="48">
        <v>20.395</v>
      </c>
      <c r="F55" s="48">
        <f t="shared" si="2"/>
        <v>0.3078106790006257</v>
      </c>
      <c r="G55" s="62">
        <f t="shared" si="3"/>
        <v>0.25982894223057956</v>
      </c>
    </row>
    <row r="56" spans="2:7" x14ac:dyDescent="0.25">
      <c r="B56" s="78">
        <v>49</v>
      </c>
      <c r="C56" s="48" t="s">
        <v>140</v>
      </c>
      <c r="D56" s="48" t="s">
        <v>141</v>
      </c>
      <c r="E56" s="48">
        <v>20.13</v>
      </c>
      <c r="F56" s="48">
        <f t="shared" si="2"/>
        <v>0.30381117765543492</v>
      </c>
      <c r="G56" s="62">
        <f t="shared" si="3"/>
        <v>0.25645288585935599</v>
      </c>
    </row>
    <row r="57" spans="2:7" x14ac:dyDescent="0.25">
      <c r="B57" s="78">
        <v>50</v>
      </c>
      <c r="C57" s="48" t="s">
        <v>197</v>
      </c>
      <c r="D57" s="48" t="s">
        <v>189</v>
      </c>
      <c r="E57" s="48">
        <v>20.106999999999999</v>
      </c>
      <c r="F57" s="48">
        <f t="shared" si="2"/>
        <v>0.30346405112358815</v>
      </c>
      <c r="G57" s="62">
        <f t="shared" si="3"/>
        <v>0.25615986964600457</v>
      </c>
    </row>
    <row r="58" spans="2:7" x14ac:dyDescent="0.25">
      <c r="B58" s="147" t="s">
        <v>268</v>
      </c>
      <c r="C58" s="148"/>
      <c r="D58" s="148"/>
      <c r="E58" s="49">
        <f>SUM(E6:E57)</f>
        <v>3071.6260000000007</v>
      </c>
      <c r="F58" s="46">
        <f t="shared" si="2"/>
        <v>46.358386109143225</v>
      </c>
      <c r="G58" s="47">
        <f t="shared" si="3"/>
        <v>39.132009537040759</v>
      </c>
    </row>
    <row r="59" spans="2:7" x14ac:dyDescent="0.25">
      <c r="B59" s="147" t="s">
        <v>269</v>
      </c>
      <c r="C59" s="148"/>
      <c r="D59" s="148"/>
      <c r="E59" s="49">
        <f>E60-E58</f>
        <v>3554.2000000000003</v>
      </c>
      <c r="F59" s="46">
        <f t="shared" ref="F59:F60" si="4">E59/E$60*100</f>
        <v>53.641613890856775</v>
      </c>
      <c r="G59" s="47">
        <f t="shared" ref="G59:G62" si="5">E59/E$62*100</f>
        <v>45.279922847557039</v>
      </c>
    </row>
    <row r="60" spans="2:7" x14ac:dyDescent="0.25">
      <c r="B60" s="147" t="s">
        <v>270</v>
      </c>
      <c r="C60" s="148"/>
      <c r="D60" s="148"/>
      <c r="E60" s="49">
        <f>E62-E61</f>
        <v>6625.8260000000009</v>
      </c>
      <c r="F60" s="46">
        <f t="shared" si="4"/>
        <v>100</v>
      </c>
      <c r="G60" s="47">
        <f t="shared" si="5"/>
        <v>84.411932384597804</v>
      </c>
    </row>
    <row r="61" spans="2:7" x14ac:dyDescent="0.25">
      <c r="B61" s="147" t="s">
        <v>271</v>
      </c>
      <c r="C61" s="148"/>
      <c r="D61" s="148"/>
      <c r="E61" s="49">
        <v>1223.569</v>
      </c>
      <c r="F61" s="149"/>
      <c r="G61" s="47">
        <f t="shared" si="5"/>
        <v>15.588067615402204</v>
      </c>
    </row>
    <row r="62" spans="2:7" ht="14.25" thickBot="1" x14ac:dyDescent="0.3">
      <c r="B62" s="151" t="s">
        <v>272</v>
      </c>
      <c r="C62" s="152"/>
      <c r="D62" s="152"/>
      <c r="E62" s="64">
        <v>7849.3950000000004</v>
      </c>
      <c r="F62" s="150"/>
      <c r="G62" s="65">
        <f t="shared" si="5"/>
        <v>100</v>
      </c>
    </row>
  </sheetData>
  <mergeCells count="7">
    <mergeCell ref="B4:I4"/>
    <mergeCell ref="B58:D58"/>
    <mergeCell ref="B59:D59"/>
    <mergeCell ref="B60:D60"/>
    <mergeCell ref="B61:D61"/>
    <mergeCell ref="F61:F62"/>
    <mergeCell ref="B62:D62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60"/>
  <sheetViews>
    <sheetView workbookViewId="0">
      <selection sqref="A1:B1048576"/>
    </sheetView>
  </sheetViews>
  <sheetFormatPr defaultRowHeight="13.5" x14ac:dyDescent="0.25"/>
  <cols>
    <col min="1" max="2" width="9.140625" style="2"/>
    <col min="3" max="3" width="27.5703125" style="2" customWidth="1"/>
    <col min="4" max="16384" width="9.140625" style="2"/>
  </cols>
  <sheetData>
    <row r="2" spans="1:8" ht="14.25" thickBot="1" x14ac:dyDescent="0.3">
      <c r="A2" s="153" t="s">
        <v>276</v>
      </c>
      <c r="B2" s="153"/>
      <c r="C2" s="153"/>
      <c r="D2" s="153"/>
      <c r="E2" s="153"/>
      <c r="F2" s="153"/>
      <c r="G2" s="153"/>
      <c r="H2" s="153"/>
    </row>
    <row r="3" spans="1:8" ht="102.75" x14ac:dyDescent="0.25">
      <c r="A3" s="74" t="s">
        <v>261</v>
      </c>
      <c r="B3" s="75" t="s">
        <v>262</v>
      </c>
      <c r="C3" s="75" t="s">
        <v>263</v>
      </c>
      <c r="D3" s="76" t="s">
        <v>264</v>
      </c>
      <c r="E3" s="76" t="s">
        <v>274</v>
      </c>
      <c r="F3" s="77" t="s">
        <v>275</v>
      </c>
      <c r="G3" s="1"/>
      <c r="H3" s="1"/>
    </row>
    <row r="4" spans="1:8" x14ac:dyDescent="0.25">
      <c r="A4" s="78">
        <v>1</v>
      </c>
      <c r="B4" s="48" t="s">
        <v>154</v>
      </c>
      <c r="C4" s="48" t="s">
        <v>155</v>
      </c>
      <c r="D4" s="48">
        <v>653.87900000000002</v>
      </c>
      <c r="E4" s="48">
        <f t="shared" ref="E4:E28" si="0">D4/D$58*100</f>
        <v>47.658332932462812</v>
      </c>
      <c r="F4" s="62">
        <f t="shared" ref="F4:F28" si="1">D4/D$60*100</f>
        <v>11.829584825948999</v>
      </c>
    </row>
    <row r="5" spans="1:8" x14ac:dyDescent="0.25">
      <c r="A5" s="78">
        <v>2</v>
      </c>
      <c r="B5" s="48" t="s">
        <v>240</v>
      </c>
      <c r="C5" s="48" t="s">
        <v>241</v>
      </c>
      <c r="D5" s="48">
        <v>127.56699999999999</v>
      </c>
      <c r="E5" s="48">
        <f t="shared" si="0"/>
        <v>9.2977914219534252</v>
      </c>
      <c r="F5" s="62">
        <f t="shared" si="1"/>
        <v>2.307865289284158</v>
      </c>
    </row>
    <row r="6" spans="1:8" x14ac:dyDescent="0.25">
      <c r="A6" s="78">
        <v>3</v>
      </c>
      <c r="B6" s="48" t="s">
        <v>168</v>
      </c>
      <c r="C6" s="48" t="s">
        <v>169</v>
      </c>
      <c r="D6" s="48">
        <v>92.174999999999997</v>
      </c>
      <c r="E6" s="48">
        <f t="shared" si="0"/>
        <v>6.7182259073158184</v>
      </c>
      <c r="F6" s="62">
        <f t="shared" si="1"/>
        <v>1.667574553291739</v>
      </c>
    </row>
    <row r="7" spans="1:8" x14ac:dyDescent="0.25">
      <c r="A7" s="78">
        <v>4</v>
      </c>
      <c r="B7" s="48" t="s">
        <v>242</v>
      </c>
      <c r="C7" s="48" t="s">
        <v>348</v>
      </c>
      <c r="D7" s="48">
        <v>49.728000000000002</v>
      </c>
      <c r="E7" s="48">
        <f t="shared" si="0"/>
        <v>3.6244528117060053</v>
      </c>
      <c r="F7" s="62">
        <f t="shared" si="1"/>
        <v>0.89964900879947485</v>
      </c>
    </row>
    <row r="8" spans="1:8" x14ac:dyDescent="0.25">
      <c r="A8" s="78">
        <v>5</v>
      </c>
      <c r="B8" s="48" t="s">
        <v>116</v>
      </c>
      <c r="C8" s="48" t="s">
        <v>117</v>
      </c>
      <c r="D8" s="48">
        <v>32.186</v>
      </c>
      <c r="E8" s="48">
        <f t="shared" si="0"/>
        <v>2.3458944296486783</v>
      </c>
      <c r="F8" s="62">
        <f t="shared" si="1"/>
        <v>0.58228971599943491</v>
      </c>
    </row>
    <row r="9" spans="1:8" x14ac:dyDescent="0.25">
      <c r="A9" s="78">
        <v>6</v>
      </c>
      <c r="B9" s="48" t="s">
        <v>120</v>
      </c>
      <c r="C9" s="48" t="s">
        <v>121</v>
      </c>
      <c r="D9" s="48">
        <v>32.167999999999999</v>
      </c>
      <c r="E9" s="48">
        <f t="shared" si="0"/>
        <v>2.3445824896830514</v>
      </c>
      <c r="F9" s="62">
        <f t="shared" si="1"/>
        <v>0.58196407084663582</v>
      </c>
    </row>
    <row r="10" spans="1:8" x14ac:dyDescent="0.25">
      <c r="A10" s="78">
        <v>7</v>
      </c>
      <c r="B10" s="48" t="s">
        <v>150</v>
      </c>
      <c r="C10" s="48" t="s">
        <v>151</v>
      </c>
      <c r="D10" s="48">
        <v>25.407</v>
      </c>
      <c r="E10" s="48">
        <f t="shared" si="0"/>
        <v>1.8518032614827558</v>
      </c>
      <c r="F10" s="62">
        <f t="shared" si="1"/>
        <v>0.45964813317584169</v>
      </c>
    </row>
    <row r="11" spans="1:8" x14ac:dyDescent="0.25">
      <c r="A11" s="78">
        <v>8</v>
      </c>
      <c r="B11" s="48" t="s">
        <v>180</v>
      </c>
      <c r="C11" s="48" t="s">
        <v>181</v>
      </c>
      <c r="D11" s="48">
        <v>22.401</v>
      </c>
      <c r="E11" s="48">
        <f t="shared" si="0"/>
        <v>1.6327092872230176</v>
      </c>
      <c r="F11" s="62">
        <f t="shared" si="1"/>
        <v>0.40526539265840245</v>
      </c>
    </row>
    <row r="12" spans="1:8" x14ac:dyDescent="0.25">
      <c r="A12" s="78">
        <v>9</v>
      </c>
      <c r="B12" s="48" t="s">
        <v>200</v>
      </c>
      <c r="C12" s="48" t="s">
        <v>201</v>
      </c>
      <c r="D12" s="48">
        <v>16.888000000000002</v>
      </c>
      <c r="E12" s="48">
        <f t="shared" si="0"/>
        <v>1.2308912299728727</v>
      </c>
      <c r="F12" s="62">
        <f t="shared" si="1"/>
        <v>0.30552751891500829</v>
      </c>
    </row>
    <row r="13" spans="1:8" x14ac:dyDescent="0.25">
      <c r="A13" s="78">
        <v>10</v>
      </c>
      <c r="B13" s="48" t="s">
        <v>156</v>
      </c>
      <c r="C13" s="48" t="s">
        <v>157</v>
      </c>
      <c r="D13" s="48">
        <v>15.614000000000001</v>
      </c>
      <c r="E13" s="48">
        <f t="shared" si="0"/>
        <v>1.1380350346279271</v>
      </c>
      <c r="F13" s="62">
        <f t="shared" si="1"/>
        <v>0.28247907865578747</v>
      </c>
    </row>
    <row r="14" spans="1:8" x14ac:dyDescent="0.25">
      <c r="A14" s="78">
        <v>11</v>
      </c>
      <c r="B14" s="48" t="s">
        <v>158</v>
      </c>
      <c r="C14" s="48" t="s">
        <v>159</v>
      </c>
      <c r="D14" s="48">
        <v>10.663</v>
      </c>
      <c r="E14" s="48">
        <f t="shared" si="0"/>
        <v>0.77717865852680845</v>
      </c>
      <c r="F14" s="62">
        <f t="shared" si="1"/>
        <v>0.19290857023867439</v>
      </c>
    </row>
    <row r="15" spans="1:8" x14ac:dyDescent="0.25">
      <c r="A15" s="78">
        <v>12</v>
      </c>
      <c r="B15" s="48" t="s">
        <v>118</v>
      </c>
      <c r="C15" s="48" t="s">
        <v>119</v>
      </c>
      <c r="D15" s="48">
        <v>9.9290000000000003</v>
      </c>
      <c r="E15" s="48">
        <f t="shared" si="0"/>
        <v>0.72368066215067817</v>
      </c>
      <c r="F15" s="62">
        <f t="shared" si="1"/>
        <v>0.17962948456342476</v>
      </c>
    </row>
    <row r="16" spans="1:8" x14ac:dyDescent="0.25">
      <c r="A16" s="78">
        <v>13</v>
      </c>
      <c r="B16" s="48" t="s">
        <v>197</v>
      </c>
      <c r="C16" s="48" t="s">
        <v>189</v>
      </c>
      <c r="D16" s="48">
        <v>9.39</v>
      </c>
      <c r="E16" s="48">
        <f t="shared" si="0"/>
        <v>0.68439534873550889</v>
      </c>
      <c r="F16" s="62">
        <f t="shared" si="1"/>
        <v>0.16987822137683134</v>
      </c>
    </row>
    <row r="17" spans="1:8" x14ac:dyDescent="0.25">
      <c r="A17" s="78">
        <v>14</v>
      </c>
      <c r="B17" s="48" t="s">
        <v>232</v>
      </c>
      <c r="C17" s="48" t="s">
        <v>349</v>
      </c>
      <c r="D17" s="48">
        <v>8.8800000000000008</v>
      </c>
      <c r="E17" s="48">
        <f t="shared" si="0"/>
        <v>0.64722371637607246</v>
      </c>
      <c r="F17" s="62">
        <f t="shared" si="1"/>
        <v>0.16065160871419196</v>
      </c>
    </row>
    <row r="18" spans="1:8" x14ac:dyDescent="0.25">
      <c r="A18" s="78">
        <v>15</v>
      </c>
      <c r="B18" s="48" t="s">
        <v>203</v>
      </c>
      <c r="C18" s="48" t="s">
        <v>202</v>
      </c>
      <c r="D18" s="48">
        <v>7.7640000000000002</v>
      </c>
      <c r="E18" s="48">
        <f t="shared" si="0"/>
        <v>0.56588343850718759</v>
      </c>
      <c r="F18" s="62">
        <f t="shared" si="1"/>
        <v>0.1404616092406516</v>
      </c>
    </row>
    <row r="19" spans="1:8" x14ac:dyDescent="0.25">
      <c r="A19" s="78">
        <v>16</v>
      </c>
      <c r="B19" s="48" t="s">
        <v>237</v>
      </c>
      <c r="C19" s="48" t="s">
        <v>333</v>
      </c>
      <c r="D19" s="48">
        <v>7.5910000000000002</v>
      </c>
      <c r="E19" s="48">
        <f t="shared" si="0"/>
        <v>0.55327423772643758</v>
      </c>
      <c r="F19" s="62">
        <f t="shared" si="1"/>
        <v>0.1373317974943053</v>
      </c>
    </row>
    <row r="20" spans="1:8" x14ac:dyDescent="0.25">
      <c r="A20" s="78">
        <v>17</v>
      </c>
      <c r="B20" s="48" t="s">
        <v>248</v>
      </c>
      <c r="C20" s="48" t="s">
        <v>350</v>
      </c>
      <c r="D20" s="48">
        <v>7.1349999999999998</v>
      </c>
      <c r="E20" s="48">
        <f t="shared" si="0"/>
        <v>0.52003842526388244</v>
      </c>
      <c r="F20" s="62">
        <f t="shared" si="1"/>
        <v>0.129082120290063</v>
      </c>
    </row>
    <row r="21" spans="1:8" x14ac:dyDescent="0.25">
      <c r="A21" s="78">
        <v>18</v>
      </c>
      <c r="B21" s="48" t="s">
        <v>244</v>
      </c>
      <c r="C21" s="48" t="s">
        <v>351</v>
      </c>
      <c r="D21" s="48">
        <v>6.6109999999999998</v>
      </c>
      <c r="E21" s="48">
        <f t="shared" si="0"/>
        <v>0.48184639515340244</v>
      </c>
      <c r="F21" s="62">
        <f t="shared" si="1"/>
        <v>0.11960222806413545</v>
      </c>
    </row>
    <row r="22" spans="1:8" x14ac:dyDescent="0.25">
      <c r="A22" s="78">
        <v>19</v>
      </c>
      <c r="B22" s="48" t="s">
        <v>193</v>
      </c>
      <c r="C22" s="48" t="s">
        <v>194</v>
      </c>
      <c r="D22" s="48">
        <v>6.43</v>
      </c>
      <c r="E22" s="48">
        <f t="shared" si="0"/>
        <v>0.46865410994348483</v>
      </c>
      <c r="F22" s="62">
        <f t="shared" si="1"/>
        <v>0.11632768513876734</v>
      </c>
    </row>
    <row r="23" spans="1:8" x14ac:dyDescent="0.25">
      <c r="A23" s="78">
        <v>20</v>
      </c>
      <c r="B23" s="48" t="s">
        <v>204</v>
      </c>
      <c r="C23" s="48" t="s">
        <v>205</v>
      </c>
      <c r="D23" s="48">
        <v>6.3239999999999998</v>
      </c>
      <c r="E23" s="48">
        <f t="shared" si="0"/>
        <v>0.4609282412570137</v>
      </c>
      <c r="F23" s="62">
        <f t="shared" si="1"/>
        <v>0.11440999701672856</v>
      </c>
    </row>
    <row r="24" spans="1:8" x14ac:dyDescent="0.25">
      <c r="A24" s="78">
        <v>21</v>
      </c>
      <c r="B24" s="48" t="s">
        <v>211</v>
      </c>
      <c r="C24" s="48" t="s">
        <v>352</v>
      </c>
      <c r="D24" s="48">
        <v>6.2050000000000001</v>
      </c>
      <c r="E24" s="48">
        <f t="shared" si="0"/>
        <v>0.45225486037314516</v>
      </c>
      <c r="F24" s="62">
        <f t="shared" si="1"/>
        <v>0.11225712072877939</v>
      </c>
    </row>
    <row r="25" spans="1:8" x14ac:dyDescent="0.25">
      <c r="A25" s="78">
        <v>22</v>
      </c>
      <c r="B25" s="48" t="s">
        <v>229</v>
      </c>
      <c r="C25" s="48" t="s">
        <v>353</v>
      </c>
      <c r="D25" s="48">
        <v>5.0999999999999996</v>
      </c>
      <c r="E25" s="48">
        <f t="shared" si="0"/>
        <v>0.37171632359436585</v>
      </c>
      <c r="F25" s="62">
        <f t="shared" si="1"/>
        <v>9.226612662639401E-2</v>
      </c>
    </row>
    <row r="26" spans="1:8" x14ac:dyDescent="0.25">
      <c r="A26" s="78">
        <v>23</v>
      </c>
      <c r="B26" s="48" t="s">
        <v>254</v>
      </c>
      <c r="C26" s="48" t="s">
        <v>354</v>
      </c>
      <c r="D26" s="48">
        <v>5.0289999999999999</v>
      </c>
      <c r="E26" s="48">
        <f t="shared" si="0"/>
        <v>0.36654144928550314</v>
      </c>
      <c r="F26" s="62">
        <f t="shared" si="1"/>
        <v>9.0981637412575589E-2</v>
      </c>
    </row>
    <row r="27" spans="1:8" x14ac:dyDescent="0.25">
      <c r="A27" s="98">
        <v>24</v>
      </c>
      <c r="B27" s="48" t="s">
        <v>148</v>
      </c>
      <c r="C27" s="48" t="s">
        <v>149</v>
      </c>
      <c r="D27" s="48">
        <v>4.8730000000000002</v>
      </c>
      <c r="E27" s="48">
        <f t="shared" si="0"/>
        <v>0.35517130291673432</v>
      </c>
      <c r="F27" s="48">
        <f t="shared" si="1"/>
        <v>8.8159379421650599E-2</v>
      </c>
    </row>
    <row r="28" spans="1:8" x14ac:dyDescent="0.25">
      <c r="A28" s="98">
        <v>25</v>
      </c>
      <c r="B28" s="48" t="s">
        <v>132</v>
      </c>
      <c r="C28" s="48" t="s">
        <v>355</v>
      </c>
      <c r="D28" s="48">
        <v>4.4180000000000001</v>
      </c>
      <c r="E28" s="48">
        <f t="shared" si="0"/>
        <v>0.32200837600782517</v>
      </c>
      <c r="F28" s="48">
        <f t="shared" si="1"/>
        <v>7.9927793614786039E-2</v>
      </c>
    </row>
    <row r="29" spans="1:8" ht="14.25" thickBot="1" x14ac:dyDescent="0.3">
      <c r="A29" s="160" t="s">
        <v>281</v>
      </c>
      <c r="B29" s="160"/>
      <c r="C29" s="160"/>
      <c r="D29" s="160"/>
      <c r="E29" s="160"/>
      <c r="F29" s="160"/>
      <c r="G29" s="160"/>
      <c r="H29" s="160"/>
    </row>
    <row r="30" spans="1:8" ht="90.75" thickBot="1" x14ac:dyDescent="0.35">
      <c r="A30" s="66" t="s">
        <v>261</v>
      </c>
      <c r="B30" s="67" t="s">
        <v>262</v>
      </c>
      <c r="C30" s="67" t="s">
        <v>263</v>
      </c>
      <c r="D30" s="68" t="s">
        <v>264</v>
      </c>
      <c r="E30" s="68" t="s">
        <v>274</v>
      </c>
      <c r="F30" s="69" t="s">
        <v>275</v>
      </c>
      <c r="G30" s="3"/>
      <c r="H30" s="3"/>
    </row>
    <row r="31" spans="1:8" x14ac:dyDescent="0.25">
      <c r="A31" s="78">
        <v>26</v>
      </c>
      <c r="B31" s="48" t="s">
        <v>195</v>
      </c>
      <c r="C31" s="48" t="s">
        <v>196</v>
      </c>
      <c r="D31" s="48">
        <v>4.1459999999999999</v>
      </c>
      <c r="E31" s="48">
        <f t="shared" ref="E31:E58" si="2">D31/D$58*100</f>
        <v>0.30218350541612565</v>
      </c>
      <c r="F31" s="62">
        <f t="shared" ref="F31:F60" si="3">D31/D$60*100</f>
        <v>7.5006933528045008E-2</v>
      </c>
    </row>
    <row r="32" spans="1:8" x14ac:dyDescent="0.25">
      <c r="A32" s="78">
        <v>27</v>
      </c>
      <c r="B32" s="48" t="s">
        <v>228</v>
      </c>
      <c r="C32" s="48" t="s">
        <v>341</v>
      </c>
      <c r="D32" s="48">
        <v>3.9849999999999999</v>
      </c>
      <c r="E32" s="48">
        <f t="shared" si="2"/>
        <v>0.29044893127912702</v>
      </c>
      <c r="F32" s="62">
        <f t="shared" si="3"/>
        <v>7.2094218550231404E-2</v>
      </c>
    </row>
    <row r="33" spans="1:6" x14ac:dyDescent="0.25">
      <c r="A33" s="78">
        <v>28</v>
      </c>
      <c r="B33" s="48" t="s">
        <v>259</v>
      </c>
      <c r="C33" s="48" t="s">
        <v>260</v>
      </c>
      <c r="D33" s="48">
        <v>3.9220000000000002</v>
      </c>
      <c r="E33" s="48">
        <f t="shared" si="2"/>
        <v>0.28585714139943197</v>
      </c>
      <c r="F33" s="62">
        <f t="shared" si="3"/>
        <v>7.0954460515434775E-2</v>
      </c>
    </row>
    <row r="34" spans="1:6" x14ac:dyDescent="0.25">
      <c r="A34" s="78">
        <v>29</v>
      </c>
      <c r="B34" s="48" t="s">
        <v>198</v>
      </c>
      <c r="C34" s="48" t="s">
        <v>199</v>
      </c>
      <c r="D34" s="48">
        <v>3.903</v>
      </c>
      <c r="E34" s="48">
        <f t="shared" si="2"/>
        <v>0.28447231588015881</v>
      </c>
      <c r="F34" s="62">
        <f t="shared" si="3"/>
        <v>7.0610723965258013E-2</v>
      </c>
    </row>
    <row r="35" spans="1:6" x14ac:dyDescent="0.25">
      <c r="A35" s="78">
        <v>30</v>
      </c>
      <c r="B35" s="48" t="s">
        <v>133</v>
      </c>
      <c r="C35" s="48" t="s">
        <v>134</v>
      </c>
      <c r="D35" s="48">
        <v>3.823</v>
      </c>
      <c r="E35" s="48">
        <f t="shared" si="2"/>
        <v>0.27864147158848251</v>
      </c>
      <c r="F35" s="62">
        <f t="shared" si="3"/>
        <v>6.9163412175040073E-2</v>
      </c>
    </row>
    <row r="36" spans="1:6" x14ac:dyDescent="0.25">
      <c r="A36" s="78">
        <v>31</v>
      </c>
      <c r="B36" s="48" t="s">
        <v>230</v>
      </c>
      <c r="C36" s="48" t="s">
        <v>231</v>
      </c>
      <c r="D36" s="48">
        <v>3.823</v>
      </c>
      <c r="E36" s="48">
        <f t="shared" si="2"/>
        <v>0.27864147158848251</v>
      </c>
      <c r="F36" s="62">
        <f t="shared" si="3"/>
        <v>6.9163412175040073E-2</v>
      </c>
    </row>
    <row r="37" spans="1:6" x14ac:dyDescent="0.25">
      <c r="A37" s="78">
        <v>32</v>
      </c>
      <c r="B37" s="48" t="s">
        <v>225</v>
      </c>
      <c r="C37" s="48" t="s">
        <v>226</v>
      </c>
      <c r="D37" s="48">
        <v>3.6779999999999999</v>
      </c>
      <c r="E37" s="48">
        <f t="shared" si="2"/>
        <v>0.26807306630981914</v>
      </c>
      <c r="F37" s="62">
        <f t="shared" si="3"/>
        <v>6.654015955527004E-2</v>
      </c>
    </row>
    <row r="38" spans="1:6" x14ac:dyDescent="0.25">
      <c r="A38" s="78">
        <v>33</v>
      </c>
      <c r="B38" s="48" t="s">
        <v>250</v>
      </c>
      <c r="C38" s="48" t="s">
        <v>356</v>
      </c>
      <c r="D38" s="48">
        <v>3.3849999999999998</v>
      </c>
      <c r="E38" s="48">
        <f t="shared" si="2"/>
        <v>0.24671759909155455</v>
      </c>
      <c r="F38" s="62">
        <f t="shared" si="3"/>
        <v>6.1239380123596809E-2</v>
      </c>
    </row>
    <row r="39" spans="1:6" x14ac:dyDescent="0.25">
      <c r="A39" s="78">
        <v>34</v>
      </c>
      <c r="B39" s="48" t="s">
        <v>251</v>
      </c>
      <c r="C39" s="110" t="s">
        <v>357</v>
      </c>
      <c r="D39" s="48">
        <v>3.1659999999999999</v>
      </c>
      <c r="E39" s="48">
        <f t="shared" si="2"/>
        <v>0.23075566284309063</v>
      </c>
      <c r="F39" s="62">
        <f t="shared" si="3"/>
        <v>5.7277364097875191E-2</v>
      </c>
    </row>
    <row r="40" spans="1:6" x14ac:dyDescent="0.25">
      <c r="A40" s="78">
        <v>35</v>
      </c>
      <c r="B40" s="48" t="s">
        <v>182</v>
      </c>
      <c r="C40" s="48" t="s">
        <v>183</v>
      </c>
      <c r="D40" s="48">
        <v>3.0249999999999999</v>
      </c>
      <c r="E40" s="48">
        <f t="shared" si="2"/>
        <v>0.22047879977901111</v>
      </c>
      <c r="F40" s="62">
        <f t="shared" si="3"/>
        <v>5.4726477067616061E-2</v>
      </c>
    </row>
    <row r="41" spans="1:6" x14ac:dyDescent="0.25">
      <c r="A41" s="78">
        <v>36</v>
      </c>
      <c r="B41" s="48" t="s">
        <v>123</v>
      </c>
      <c r="C41" s="48" t="s">
        <v>124</v>
      </c>
      <c r="D41" s="48">
        <v>2.9020000000000001</v>
      </c>
      <c r="E41" s="48">
        <f t="shared" si="2"/>
        <v>0.21151387668055877</v>
      </c>
      <c r="F41" s="62">
        <f t="shared" si="3"/>
        <v>5.2501235190155968E-2</v>
      </c>
    </row>
    <row r="42" spans="1:6" x14ac:dyDescent="0.25">
      <c r="A42" s="78">
        <v>37</v>
      </c>
      <c r="B42" s="48" t="s">
        <v>216</v>
      </c>
      <c r="C42" s="48" t="s">
        <v>217</v>
      </c>
      <c r="D42" s="48">
        <v>2.8039999999999998</v>
      </c>
      <c r="E42" s="48">
        <f t="shared" si="2"/>
        <v>0.20437109242325527</v>
      </c>
      <c r="F42" s="62">
        <f t="shared" si="3"/>
        <v>5.0728278247138985E-2</v>
      </c>
    </row>
    <row r="43" spans="1:6" x14ac:dyDescent="0.25">
      <c r="A43" s="78">
        <v>38</v>
      </c>
      <c r="B43" s="48" t="s">
        <v>170</v>
      </c>
      <c r="C43" s="48" t="s">
        <v>171</v>
      </c>
      <c r="D43" s="48">
        <v>2.7810000000000001</v>
      </c>
      <c r="E43" s="48">
        <f t="shared" si="2"/>
        <v>0.20269472468939834</v>
      </c>
      <c r="F43" s="62">
        <f t="shared" si="3"/>
        <v>5.0312176107451326E-2</v>
      </c>
    </row>
    <row r="44" spans="1:6" x14ac:dyDescent="0.25">
      <c r="A44" s="78">
        <v>39</v>
      </c>
      <c r="B44" s="48" t="s">
        <v>218</v>
      </c>
      <c r="C44" s="48" t="s">
        <v>219</v>
      </c>
      <c r="D44" s="48">
        <v>2.714</v>
      </c>
      <c r="E44" s="48">
        <f t="shared" si="2"/>
        <v>0.19781139259511937</v>
      </c>
      <c r="F44" s="62">
        <f t="shared" si="3"/>
        <v>4.9100052483143794E-2</v>
      </c>
    </row>
    <row r="45" spans="1:6" x14ac:dyDescent="0.25">
      <c r="A45" s="78">
        <v>40</v>
      </c>
      <c r="B45" s="48" t="s">
        <v>239</v>
      </c>
      <c r="C45" s="48" t="s">
        <v>358</v>
      </c>
      <c r="D45" s="48">
        <v>2.5409999999999999</v>
      </c>
      <c r="E45" s="48">
        <f t="shared" si="2"/>
        <v>0.18520219181436934</v>
      </c>
      <c r="F45" s="62">
        <f t="shared" si="3"/>
        <v>4.5970240736797487E-2</v>
      </c>
    </row>
    <row r="46" spans="1:6" x14ac:dyDescent="0.25">
      <c r="A46" s="78">
        <v>41</v>
      </c>
      <c r="B46" s="48" t="s">
        <v>206</v>
      </c>
      <c r="C46" s="48" t="s">
        <v>207</v>
      </c>
      <c r="D46" s="48">
        <v>2.4609999999999999</v>
      </c>
      <c r="E46" s="48">
        <f t="shared" si="2"/>
        <v>0.17937134752269301</v>
      </c>
      <c r="F46" s="62">
        <f t="shared" si="3"/>
        <v>4.452292894657954E-2</v>
      </c>
    </row>
    <row r="47" spans="1:6" x14ac:dyDescent="0.25">
      <c r="A47" s="78">
        <v>42</v>
      </c>
      <c r="B47" s="48" t="s">
        <v>209</v>
      </c>
      <c r="C47" s="48" t="s">
        <v>210</v>
      </c>
      <c r="D47" s="48">
        <v>2.4209999999999998</v>
      </c>
      <c r="E47" s="48">
        <f t="shared" si="2"/>
        <v>0.17645592537685484</v>
      </c>
      <c r="F47" s="62">
        <f t="shared" si="3"/>
        <v>4.3799273051470571E-2</v>
      </c>
    </row>
    <row r="48" spans="1:6" x14ac:dyDescent="0.25">
      <c r="A48" s="78">
        <v>43</v>
      </c>
      <c r="B48" s="48" t="s">
        <v>246</v>
      </c>
      <c r="C48" s="48" t="s">
        <v>359</v>
      </c>
      <c r="D48" s="48">
        <v>2.3769999999999998</v>
      </c>
      <c r="E48" s="48">
        <f t="shared" si="2"/>
        <v>0.17324896101643286</v>
      </c>
      <c r="F48" s="62">
        <f t="shared" si="3"/>
        <v>4.3003251566850698E-2</v>
      </c>
    </row>
    <row r="49" spans="1:6" x14ac:dyDescent="0.25">
      <c r="A49" s="78">
        <v>44</v>
      </c>
      <c r="B49" s="48" t="s">
        <v>191</v>
      </c>
      <c r="C49" s="48" t="s">
        <v>192</v>
      </c>
      <c r="D49" s="48">
        <v>2.3370000000000002</v>
      </c>
      <c r="E49" s="48">
        <f t="shared" si="2"/>
        <v>0.17033353887059471</v>
      </c>
      <c r="F49" s="62">
        <f t="shared" si="3"/>
        <v>4.2279595671741735E-2</v>
      </c>
    </row>
    <row r="50" spans="1:6" x14ac:dyDescent="0.25">
      <c r="A50" s="78">
        <v>45</v>
      </c>
      <c r="B50" s="48" t="s">
        <v>255</v>
      </c>
      <c r="C50" s="48" t="s">
        <v>360</v>
      </c>
      <c r="D50" s="48">
        <v>2.1869999999999998</v>
      </c>
      <c r="E50" s="48">
        <f t="shared" si="2"/>
        <v>0.15940070582370158</v>
      </c>
      <c r="F50" s="62">
        <f t="shared" si="3"/>
        <v>3.9565886065083079E-2</v>
      </c>
    </row>
    <row r="51" spans="1:6" x14ac:dyDescent="0.25">
      <c r="A51" s="78">
        <v>46</v>
      </c>
      <c r="B51" s="48" t="s">
        <v>208</v>
      </c>
      <c r="C51" s="48" t="s">
        <v>361</v>
      </c>
      <c r="D51" s="48">
        <v>2.1579999999999999</v>
      </c>
      <c r="E51" s="48">
        <f t="shared" si="2"/>
        <v>0.15728702476796894</v>
      </c>
      <c r="F51" s="62">
        <f t="shared" si="3"/>
        <v>3.9041235541129073E-2</v>
      </c>
    </row>
    <row r="52" spans="1:6" x14ac:dyDescent="0.25">
      <c r="A52" s="78">
        <v>47</v>
      </c>
      <c r="B52" s="48" t="s">
        <v>212</v>
      </c>
      <c r="C52" s="48" t="s">
        <v>213</v>
      </c>
      <c r="D52" s="48">
        <v>2.1509999999999998</v>
      </c>
      <c r="E52" s="48">
        <f t="shared" si="2"/>
        <v>0.15677682589244724</v>
      </c>
      <c r="F52" s="62">
        <f t="shared" si="3"/>
        <v>3.8914595759484999E-2</v>
      </c>
    </row>
    <row r="53" spans="1:6" x14ac:dyDescent="0.25">
      <c r="A53" s="78">
        <v>48</v>
      </c>
      <c r="B53" s="48" t="s">
        <v>214</v>
      </c>
      <c r="C53" s="48" t="s">
        <v>215</v>
      </c>
      <c r="D53" s="48">
        <v>1.968</v>
      </c>
      <c r="E53" s="48">
        <f t="shared" si="2"/>
        <v>0.14343876957523766</v>
      </c>
      <c r="F53" s="62">
        <f t="shared" si="3"/>
        <v>3.5603870039361454E-2</v>
      </c>
    </row>
    <row r="54" spans="1:6" x14ac:dyDescent="0.25">
      <c r="A54" s="78">
        <v>49</v>
      </c>
      <c r="B54" s="48" t="s">
        <v>221</v>
      </c>
      <c r="C54" s="48" t="s">
        <v>222</v>
      </c>
      <c r="D54" s="48">
        <v>1.948</v>
      </c>
      <c r="E54" s="48">
        <f t="shared" si="2"/>
        <v>0.14198105850231857</v>
      </c>
      <c r="F54" s="62">
        <f t="shared" si="3"/>
        <v>3.5242042091806973E-2</v>
      </c>
    </row>
    <row r="55" spans="1:6" ht="14.25" thickBot="1" x14ac:dyDescent="0.3">
      <c r="A55" s="79">
        <v>50</v>
      </c>
      <c r="B55" s="55" t="s">
        <v>188</v>
      </c>
      <c r="C55" s="55" t="s">
        <v>189</v>
      </c>
      <c r="D55" s="55">
        <v>1.87</v>
      </c>
      <c r="E55" s="55">
        <f t="shared" si="2"/>
        <v>0.13629598531793416</v>
      </c>
      <c r="F55" s="56">
        <f t="shared" si="3"/>
        <v>3.3830913096344478E-2</v>
      </c>
    </row>
    <row r="56" spans="1:6" x14ac:dyDescent="0.25">
      <c r="A56" s="154" t="s">
        <v>277</v>
      </c>
      <c r="B56" s="155"/>
      <c r="C56" s="155"/>
      <c r="D56" s="71">
        <f>SUM(D4:D55)</f>
        <v>1246.8310000000001</v>
      </c>
      <c r="E56" s="72">
        <f t="shared" si="2"/>
        <v>90.875967737938595</v>
      </c>
      <c r="F56" s="73">
        <f t="shared" si="3"/>
        <v>22.556915083865388</v>
      </c>
    </row>
    <row r="57" spans="1:6" x14ac:dyDescent="0.25">
      <c r="A57" s="156" t="s">
        <v>278</v>
      </c>
      <c r="B57" s="157"/>
      <c r="C57" s="157"/>
      <c r="D57" s="49">
        <v>92.873999999999796</v>
      </c>
      <c r="E57" s="46">
        <f t="shared" si="2"/>
        <v>6.7691729093143245</v>
      </c>
      <c r="F57" s="47">
        <f t="shared" si="3"/>
        <v>1.6802204400587644</v>
      </c>
    </row>
    <row r="58" spans="1:6" x14ac:dyDescent="0.25">
      <c r="A58" s="156" t="s">
        <v>279</v>
      </c>
      <c r="B58" s="157"/>
      <c r="C58" s="157"/>
      <c r="D58" s="49">
        <f>D60-D59</f>
        <v>1372.0139999999992</v>
      </c>
      <c r="E58" s="46">
        <f t="shared" si="2"/>
        <v>100</v>
      </c>
      <c r="F58" s="47">
        <f t="shared" si="3"/>
        <v>24.821650481801036</v>
      </c>
    </row>
    <row r="59" spans="1:6" x14ac:dyDescent="0.25">
      <c r="A59" s="156" t="s">
        <v>280</v>
      </c>
      <c r="B59" s="157"/>
      <c r="C59" s="157"/>
      <c r="D59" s="49">
        <v>4155.4750000000004</v>
      </c>
      <c r="E59" s="148"/>
      <c r="F59" s="47">
        <f t="shared" si="3"/>
        <v>75.178349518198957</v>
      </c>
    </row>
    <row r="60" spans="1:6" ht="14.25" thickBot="1" x14ac:dyDescent="0.3">
      <c r="A60" s="158" t="s">
        <v>94</v>
      </c>
      <c r="B60" s="159"/>
      <c r="C60" s="159"/>
      <c r="D60" s="70">
        <v>5527.4889999999996</v>
      </c>
      <c r="E60" s="152"/>
      <c r="F60" s="65">
        <f t="shared" si="3"/>
        <v>100</v>
      </c>
    </row>
  </sheetData>
  <mergeCells count="8">
    <mergeCell ref="A2:H2"/>
    <mergeCell ref="A56:C56"/>
    <mergeCell ref="A57:C57"/>
    <mergeCell ref="A58:C58"/>
    <mergeCell ref="A59:C59"/>
    <mergeCell ref="E59:E60"/>
    <mergeCell ref="A60:C60"/>
    <mergeCell ref="A29:H2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Revision</vt:lpstr>
      <vt:lpstr>Table 1.0</vt:lpstr>
      <vt:lpstr>Table 2.1</vt:lpstr>
      <vt:lpstr>Table 2.2</vt:lpstr>
      <vt:lpstr>Table 2.3</vt:lpstr>
      <vt:lpstr>Table 3.1</vt:lpstr>
      <vt:lpstr>Table 3.2</vt:lpstr>
      <vt:lpstr>Table 4.1A</vt:lpstr>
      <vt:lpstr>Table 4.1B</vt:lpstr>
      <vt:lpstr>Mode of Transport</vt:lpstr>
      <vt:lpstr>Transit by Border</vt:lpstr>
      <vt:lpstr>Transit by Chapter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mogotsi morewanare</dc:creator>
  <cp:lastModifiedBy>Kefilwe Buthani</cp:lastModifiedBy>
  <dcterms:created xsi:type="dcterms:W3CDTF">2024-06-06T06:50:57Z</dcterms:created>
  <dcterms:modified xsi:type="dcterms:W3CDTF">2024-06-25T10:19:18Z</dcterms:modified>
</cp:coreProperties>
</file>